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L:\SEGECON\2. Atas de Registro de Preços\UDESC\PP 0102.2016 CPA 24037.2015 - Gêneros Alimentícios, água e gás - Vig 13.04.2017\"/>
    </mc:Choice>
  </mc:AlternateContent>
  <bookViews>
    <workbookView xWindow="0" yWindow="0" windowWidth="20490" windowHeight="7155" tabRatio="857" activeTab="9"/>
  </bookViews>
  <sheets>
    <sheet name="Reitoria" sheetId="75" r:id="rId1"/>
    <sheet name="MUSEU" sheetId="112" r:id="rId2"/>
    <sheet name="ESAG" sheetId="105" r:id="rId3"/>
    <sheet name="CEART" sheetId="106" r:id="rId4"/>
    <sheet name="CEAD" sheetId="108" r:id="rId5"/>
    <sheet name="FAED" sheetId="107" r:id="rId6"/>
    <sheet name="CEFID" sheetId="109" r:id="rId7"/>
    <sheet name="CESFI" sheetId="111" r:id="rId8"/>
    <sheet name="CERES" sheetId="113" r:id="rId9"/>
    <sheet name="GESTOR" sheetId="91" r:id="rId10"/>
    <sheet name="Modelo Anexo II IN 002_2014" sheetId="77" r:id="rId11"/>
  </sheets>
  <definedNames>
    <definedName name="diasuteis" localSheetId="9">#REF!</definedName>
    <definedName name="diasuteis" localSheetId="0">#REF!</definedName>
    <definedName name="diasuteis">#REF!</definedName>
    <definedName name="Ferias" localSheetId="9">#REF!</definedName>
    <definedName name="Ferias">#REF!</definedName>
    <definedName name="RD" localSheetId="9">OFFSET(#REF!,(MATCH(SMALL(#REF!,ROW()-10),#REF!,0)-1),0)</definedName>
    <definedName name="RD">OFFSET(#REF!,(MATCH(SMALL(#REF!,ROW()-10),#REF!,0)-1),0)</definedName>
  </definedNames>
  <calcPr calcId="152511"/>
</workbook>
</file>

<file path=xl/calcChain.xml><?xml version="1.0" encoding="utf-8"?>
<calcChain xmlns="http://schemas.openxmlformats.org/spreadsheetml/2006/main">
  <c r="N35" i="91" l="1"/>
  <c r="N34" i="91"/>
  <c r="K5" i="91"/>
  <c r="K6" i="91"/>
  <c r="K7" i="91"/>
  <c r="K8" i="91"/>
  <c r="K9" i="91"/>
  <c r="K10" i="91"/>
  <c r="K11" i="91"/>
  <c r="L11" i="91" s="1"/>
  <c r="K12" i="91"/>
  <c r="N12" i="91" s="1"/>
  <c r="K13" i="91"/>
  <c r="K14" i="91"/>
  <c r="K15" i="91"/>
  <c r="L15" i="91" s="1"/>
  <c r="K16" i="91"/>
  <c r="N16" i="91" s="1"/>
  <c r="K17" i="91"/>
  <c r="N17" i="91" s="1"/>
  <c r="K18" i="91"/>
  <c r="K19" i="91"/>
  <c r="L19" i="91" s="1"/>
  <c r="K20" i="91"/>
  <c r="K21" i="91"/>
  <c r="K22" i="91"/>
  <c r="K23" i="91"/>
  <c r="L23" i="91" s="1"/>
  <c r="K24" i="91"/>
  <c r="N24" i="91" s="1"/>
  <c r="K25" i="91"/>
  <c r="K4" i="91"/>
  <c r="N4" i="91" s="1"/>
  <c r="L7" i="91"/>
  <c r="N8" i="91"/>
  <c r="N20" i="91"/>
  <c r="L25" i="91"/>
  <c r="N6" i="91"/>
  <c r="N10" i="91"/>
  <c r="N14" i="91"/>
  <c r="N18" i="91"/>
  <c r="N21" i="91"/>
  <c r="N22" i="91"/>
  <c r="N5" i="91"/>
  <c r="N9" i="91"/>
  <c r="N13" i="91"/>
  <c r="N25" i="91"/>
  <c r="M5" i="91"/>
  <c r="M6" i="91"/>
  <c r="M7" i="91"/>
  <c r="M8" i="91"/>
  <c r="M9" i="91"/>
  <c r="M10" i="91"/>
  <c r="M11" i="91"/>
  <c r="M12" i="91"/>
  <c r="M13" i="91"/>
  <c r="M14" i="91"/>
  <c r="M15" i="91"/>
  <c r="M16" i="91"/>
  <c r="M17" i="91"/>
  <c r="M18" i="91"/>
  <c r="M19" i="91"/>
  <c r="M20" i="91"/>
  <c r="M21" i="91"/>
  <c r="M22" i="91"/>
  <c r="M23" i="91"/>
  <c r="M24" i="91"/>
  <c r="M25" i="91"/>
  <c r="L5" i="91"/>
  <c r="L6" i="91"/>
  <c r="L9" i="91"/>
  <c r="L10" i="91"/>
  <c r="L13" i="91"/>
  <c r="L14" i="91"/>
  <c r="L17" i="91"/>
  <c r="L18" i="91"/>
  <c r="L21" i="91"/>
  <c r="L22" i="91"/>
  <c r="M4" i="91"/>
  <c r="J5" i="91"/>
  <c r="J6" i="91"/>
  <c r="J7" i="91"/>
  <c r="J8" i="91"/>
  <c r="J9" i="91"/>
  <c r="J10" i="91"/>
  <c r="J11" i="91"/>
  <c r="J12" i="91"/>
  <c r="J13" i="91"/>
  <c r="J14" i="91"/>
  <c r="J15" i="91"/>
  <c r="J16" i="91"/>
  <c r="J17" i="91"/>
  <c r="J18" i="91"/>
  <c r="J19" i="91"/>
  <c r="J20" i="91"/>
  <c r="J21" i="91"/>
  <c r="J22" i="91"/>
  <c r="J23" i="91"/>
  <c r="J24" i="91"/>
  <c r="J25" i="91"/>
  <c r="J4" i="91"/>
  <c r="K25" i="113"/>
  <c r="L25" i="113" s="1"/>
  <c r="K24" i="113"/>
  <c r="L24" i="113" s="1"/>
  <c r="K23" i="113"/>
  <c r="L23" i="113" s="1"/>
  <c r="K22" i="113"/>
  <c r="L22" i="113" s="1"/>
  <c r="K21" i="113"/>
  <c r="L21" i="113" s="1"/>
  <c r="K20" i="113"/>
  <c r="L20" i="113" s="1"/>
  <c r="K19" i="113"/>
  <c r="L19" i="113" s="1"/>
  <c r="K18" i="113"/>
  <c r="L18" i="113" s="1"/>
  <c r="K17" i="113"/>
  <c r="L17" i="113" s="1"/>
  <c r="K16" i="113"/>
  <c r="L16" i="113" s="1"/>
  <c r="K15" i="113"/>
  <c r="L15" i="113" s="1"/>
  <c r="K14" i="113"/>
  <c r="L14" i="113" s="1"/>
  <c r="K13" i="113"/>
  <c r="L13" i="113" s="1"/>
  <c r="K12" i="113"/>
  <c r="L12" i="113" s="1"/>
  <c r="K11" i="113"/>
  <c r="L11" i="113" s="1"/>
  <c r="K10" i="113"/>
  <c r="L10" i="113" s="1"/>
  <c r="K9" i="113"/>
  <c r="L9" i="113" s="1"/>
  <c r="K8" i="113"/>
  <c r="L8" i="113" s="1"/>
  <c r="K7" i="113"/>
  <c r="L7" i="113" s="1"/>
  <c r="K6" i="113"/>
  <c r="L6" i="113" s="1"/>
  <c r="K5" i="113"/>
  <c r="L5" i="113" s="1"/>
  <c r="K4" i="113"/>
  <c r="L4" i="113" s="1"/>
  <c r="K25" i="111"/>
  <c r="L25" i="111" s="1"/>
  <c r="K24" i="111"/>
  <c r="L24" i="111" s="1"/>
  <c r="K23" i="111"/>
  <c r="L23" i="111" s="1"/>
  <c r="K22" i="111"/>
  <c r="L22" i="111" s="1"/>
  <c r="K21" i="111"/>
  <c r="L21" i="111" s="1"/>
  <c r="K20" i="111"/>
  <c r="L20" i="111" s="1"/>
  <c r="K19" i="111"/>
  <c r="L19" i="111" s="1"/>
  <c r="K18" i="111"/>
  <c r="L18" i="111" s="1"/>
  <c r="K17" i="111"/>
  <c r="L17" i="111" s="1"/>
  <c r="K16" i="111"/>
  <c r="L16" i="111" s="1"/>
  <c r="K15" i="111"/>
  <c r="L15" i="111" s="1"/>
  <c r="K14" i="111"/>
  <c r="L14" i="111" s="1"/>
  <c r="K13" i="111"/>
  <c r="L13" i="111" s="1"/>
  <c r="K12" i="111"/>
  <c r="L12" i="111" s="1"/>
  <c r="K11" i="111"/>
  <c r="L11" i="111" s="1"/>
  <c r="K10" i="111"/>
  <c r="L10" i="111" s="1"/>
  <c r="K9" i="111"/>
  <c r="L9" i="111" s="1"/>
  <c r="K8" i="111"/>
  <c r="L8" i="111" s="1"/>
  <c r="K7" i="111"/>
  <c r="L7" i="111" s="1"/>
  <c r="K6" i="111"/>
  <c r="L6" i="111" s="1"/>
  <c r="K5" i="111"/>
  <c r="L5" i="111" s="1"/>
  <c r="K4" i="111"/>
  <c r="L4" i="111" s="1"/>
  <c r="K25" i="109"/>
  <c r="L25" i="109" s="1"/>
  <c r="K24" i="109"/>
  <c r="L24" i="109" s="1"/>
  <c r="K23" i="109"/>
  <c r="L23" i="109" s="1"/>
  <c r="K22" i="109"/>
  <c r="L22" i="109" s="1"/>
  <c r="K21" i="109"/>
  <c r="L21" i="109" s="1"/>
  <c r="K20" i="109"/>
  <c r="L20" i="109" s="1"/>
  <c r="K19" i="109"/>
  <c r="L19" i="109" s="1"/>
  <c r="K18" i="109"/>
  <c r="L18" i="109" s="1"/>
  <c r="K17" i="109"/>
  <c r="L17" i="109" s="1"/>
  <c r="K16" i="109"/>
  <c r="L16" i="109" s="1"/>
  <c r="K15" i="109"/>
  <c r="L15" i="109" s="1"/>
  <c r="K14" i="109"/>
  <c r="L14" i="109" s="1"/>
  <c r="K13" i="109"/>
  <c r="L13" i="109" s="1"/>
  <c r="K12" i="109"/>
  <c r="L12" i="109" s="1"/>
  <c r="K11" i="109"/>
  <c r="L11" i="109" s="1"/>
  <c r="K10" i="109"/>
  <c r="L10" i="109" s="1"/>
  <c r="K9" i="109"/>
  <c r="L9" i="109" s="1"/>
  <c r="K8" i="109"/>
  <c r="L8" i="109" s="1"/>
  <c r="L7" i="109"/>
  <c r="K7" i="109"/>
  <c r="K6" i="109"/>
  <c r="L6" i="109" s="1"/>
  <c r="K5" i="109"/>
  <c r="L5" i="109" s="1"/>
  <c r="K4" i="109"/>
  <c r="L4" i="109" s="1"/>
  <c r="K25" i="107"/>
  <c r="L25" i="107" s="1"/>
  <c r="K24" i="107"/>
  <c r="L24" i="107" s="1"/>
  <c r="K23" i="107"/>
  <c r="L23" i="107" s="1"/>
  <c r="K22" i="107"/>
  <c r="L22" i="107" s="1"/>
  <c r="K21" i="107"/>
  <c r="L21" i="107" s="1"/>
  <c r="K20" i="107"/>
  <c r="L20" i="107" s="1"/>
  <c r="K19" i="107"/>
  <c r="L19" i="107" s="1"/>
  <c r="K18" i="107"/>
  <c r="L18" i="107" s="1"/>
  <c r="K17" i="107"/>
  <c r="L17" i="107" s="1"/>
  <c r="K16" i="107"/>
  <c r="L16" i="107" s="1"/>
  <c r="K15" i="107"/>
  <c r="L15" i="107" s="1"/>
  <c r="K14" i="107"/>
  <c r="L14" i="107" s="1"/>
  <c r="K13" i="107"/>
  <c r="L13" i="107" s="1"/>
  <c r="K12" i="107"/>
  <c r="L12" i="107" s="1"/>
  <c r="K11" i="107"/>
  <c r="L11" i="107" s="1"/>
  <c r="K10" i="107"/>
  <c r="L10" i="107" s="1"/>
  <c r="K9" i="107"/>
  <c r="L9" i="107" s="1"/>
  <c r="K8" i="107"/>
  <c r="L8" i="107" s="1"/>
  <c r="K7" i="107"/>
  <c r="L7" i="107" s="1"/>
  <c r="K6" i="107"/>
  <c r="L6" i="107" s="1"/>
  <c r="K5" i="107"/>
  <c r="L5" i="107" s="1"/>
  <c r="K4" i="107"/>
  <c r="L4" i="107" s="1"/>
  <c r="K25" i="108"/>
  <c r="L25" i="108" s="1"/>
  <c r="K24" i="108"/>
  <c r="L24" i="108" s="1"/>
  <c r="K23" i="108"/>
  <c r="L23" i="108" s="1"/>
  <c r="K22" i="108"/>
  <c r="L22" i="108" s="1"/>
  <c r="K21" i="108"/>
  <c r="L21" i="108" s="1"/>
  <c r="K20" i="108"/>
  <c r="L20" i="108" s="1"/>
  <c r="K19" i="108"/>
  <c r="L19" i="108" s="1"/>
  <c r="K18" i="108"/>
  <c r="L18" i="108" s="1"/>
  <c r="K17" i="108"/>
  <c r="L17" i="108" s="1"/>
  <c r="K16" i="108"/>
  <c r="L16" i="108" s="1"/>
  <c r="K15" i="108"/>
  <c r="L15" i="108" s="1"/>
  <c r="K14" i="108"/>
  <c r="L14" i="108" s="1"/>
  <c r="K13" i="108"/>
  <c r="L13" i="108" s="1"/>
  <c r="K12" i="108"/>
  <c r="L12" i="108" s="1"/>
  <c r="K11" i="108"/>
  <c r="L11" i="108" s="1"/>
  <c r="K10" i="108"/>
  <c r="L10" i="108" s="1"/>
  <c r="K9" i="108"/>
  <c r="L9" i="108" s="1"/>
  <c r="K8" i="108"/>
  <c r="L8" i="108" s="1"/>
  <c r="K7" i="108"/>
  <c r="L7" i="108" s="1"/>
  <c r="K6" i="108"/>
  <c r="L6" i="108" s="1"/>
  <c r="K5" i="108"/>
  <c r="L5" i="108" s="1"/>
  <c r="K4" i="108"/>
  <c r="L4" i="108" s="1"/>
  <c r="K25" i="106"/>
  <c r="L25" i="106" s="1"/>
  <c r="K24" i="106"/>
  <c r="L24" i="106" s="1"/>
  <c r="K23" i="106"/>
  <c r="L23" i="106" s="1"/>
  <c r="K22" i="106"/>
  <c r="L22" i="106" s="1"/>
  <c r="K21" i="106"/>
  <c r="L21" i="106" s="1"/>
  <c r="K20" i="106"/>
  <c r="L20" i="106" s="1"/>
  <c r="K19" i="106"/>
  <c r="L19" i="106" s="1"/>
  <c r="K18" i="106"/>
  <c r="L18" i="106" s="1"/>
  <c r="K17" i="106"/>
  <c r="L17" i="106" s="1"/>
  <c r="K16" i="106"/>
  <c r="L16" i="106" s="1"/>
  <c r="K15" i="106"/>
  <c r="L15" i="106" s="1"/>
  <c r="K14" i="106"/>
  <c r="L14" i="106" s="1"/>
  <c r="K13" i="106"/>
  <c r="L13" i="106" s="1"/>
  <c r="K12" i="106"/>
  <c r="L12" i="106" s="1"/>
  <c r="K11" i="106"/>
  <c r="L11" i="106" s="1"/>
  <c r="K10" i="106"/>
  <c r="L10" i="106" s="1"/>
  <c r="K9" i="106"/>
  <c r="L9" i="106" s="1"/>
  <c r="K8" i="106"/>
  <c r="L8" i="106" s="1"/>
  <c r="K7" i="106"/>
  <c r="L7" i="106" s="1"/>
  <c r="K6" i="106"/>
  <c r="L6" i="106" s="1"/>
  <c r="K5" i="106"/>
  <c r="L5" i="106" s="1"/>
  <c r="K4" i="106"/>
  <c r="L4" i="106" s="1"/>
  <c r="K25" i="105"/>
  <c r="L25" i="105" s="1"/>
  <c r="K24" i="105"/>
  <c r="L24" i="105" s="1"/>
  <c r="K23" i="105"/>
  <c r="L23" i="105" s="1"/>
  <c r="K22" i="105"/>
  <c r="L22" i="105" s="1"/>
  <c r="K21" i="105"/>
  <c r="L21" i="105" s="1"/>
  <c r="K20" i="105"/>
  <c r="L20" i="105" s="1"/>
  <c r="K19" i="105"/>
  <c r="L19" i="105" s="1"/>
  <c r="K18" i="105"/>
  <c r="L18" i="105" s="1"/>
  <c r="K17" i="105"/>
  <c r="L17" i="105" s="1"/>
  <c r="K16" i="105"/>
  <c r="L16" i="105" s="1"/>
  <c r="K15" i="105"/>
  <c r="L15" i="105" s="1"/>
  <c r="K14" i="105"/>
  <c r="L14" i="105" s="1"/>
  <c r="K13" i="105"/>
  <c r="L13" i="105" s="1"/>
  <c r="K12" i="105"/>
  <c r="L12" i="105" s="1"/>
  <c r="K11" i="105"/>
  <c r="L11" i="105" s="1"/>
  <c r="K10" i="105"/>
  <c r="L10" i="105" s="1"/>
  <c r="K9" i="105"/>
  <c r="L9" i="105" s="1"/>
  <c r="K8" i="105"/>
  <c r="L8" i="105" s="1"/>
  <c r="K7" i="105"/>
  <c r="L7" i="105" s="1"/>
  <c r="K6" i="105"/>
  <c r="L6" i="105" s="1"/>
  <c r="K5" i="105"/>
  <c r="L5" i="105" s="1"/>
  <c r="K4" i="105"/>
  <c r="L4" i="105" s="1"/>
  <c r="K24" i="112"/>
  <c r="L24" i="112" s="1"/>
  <c r="K25" i="112"/>
  <c r="L25" i="112" s="1"/>
  <c r="K23" i="112"/>
  <c r="L23" i="112" s="1"/>
  <c r="K22" i="112"/>
  <c r="L22" i="112" s="1"/>
  <c r="K21" i="112"/>
  <c r="L21" i="112" s="1"/>
  <c r="K20" i="112"/>
  <c r="L20" i="112" s="1"/>
  <c r="K19" i="112"/>
  <c r="L19" i="112" s="1"/>
  <c r="K18" i="112"/>
  <c r="L18" i="112" s="1"/>
  <c r="K17" i="112"/>
  <c r="L17" i="112" s="1"/>
  <c r="K16" i="112"/>
  <c r="L16" i="112" s="1"/>
  <c r="K15" i="112"/>
  <c r="L15" i="112" s="1"/>
  <c r="K14" i="112"/>
  <c r="L14" i="112" s="1"/>
  <c r="K13" i="112"/>
  <c r="L13" i="112" s="1"/>
  <c r="K12" i="112"/>
  <c r="L12" i="112" s="1"/>
  <c r="K11" i="112"/>
  <c r="L11" i="112" s="1"/>
  <c r="K10" i="112"/>
  <c r="L10" i="112" s="1"/>
  <c r="K9" i="112"/>
  <c r="L9" i="112" s="1"/>
  <c r="K8" i="112"/>
  <c r="L8" i="112" s="1"/>
  <c r="K7" i="112"/>
  <c r="L7" i="112" s="1"/>
  <c r="K6" i="112"/>
  <c r="L6" i="112" s="1"/>
  <c r="K5" i="112"/>
  <c r="L5" i="112" s="1"/>
  <c r="K4" i="112"/>
  <c r="L4" i="112" s="1"/>
  <c r="K5" i="75"/>
  <c r="L5" i="75" s="1"/>
  <c r="K6" i="75"/>
  <c r="L6" i="75" s="1"/>
  <c r="K7" i="75"/>
  <c r="L7" i="75" s="1"/>
  <c r="K8" i="75"/>
  <c r="L8" i="75" s="1"/>
  <c r="K9" i="75"/>
  <c r="L9" i="75" s="1"/>
  <c r="K10" i="75"/>
  <c r="L10" i="75" s="1"/>
  <c r="K11" i="75"/>
  <c r="L11" i="75" s="1"/>
  <c r="K12" i="75"/>
  <c r="L12" i="75" s="1"/>
  <c r="K13" i="75"/>
  <c r="L13" i="75" s="1"/>
  <c r="K14" i="75"/>
  <c r="L14" i="75" s="1"/>
  <c r="K15" i="75"/>
  <c r="L15" i="75" s="1"/>
  <c r="K16" i="75"/>
  <c r="L16" i="75" s="1"/>
  <c r="K17" i="75"/>
  <c r="L17" i="75" s="1"/>
  <c r="K18" i="75"/>
  <c r="L18" i="75" s="1"/>
  <c r="K19" i="75"/>
  <c r="L19" i="75" s="1"/>
  <c r="K20" i="75"/>
  <c r="L20" i="75" s="1"/>
  <c r="K21" i="75"/>
  <c r="L21" i="75" s="1"/>
  <c r="K22" i="75"/>
  <c r="L22" i="75" s="1"/>
  <c r="K23" i="75"/>
  <c r="L23" i="75" s="1"/>
  <c r="K24" i="75"/>
  <c r="L24" i="75" s="1"/>
  <c r="K25" i="75"/>
  <c r="L25" i="75" s="1"/>
  <c r="L24" i="91" l="1"/>
  <c r="L12" i="91"/>
  <c r="L16" i="91"/>
  <c r="L20" i="91"/>
  <c r="L8" i="91"/>
  <c r="N23" i="91"/>
  <c r="N19" i="91"/>
  <c r="N15" i="91"/>
  <c r="N11" i="91"/>
  <c r="N7" i="91"/>
  <c r="K4" i="75"/>
  <c r="M28" i="91" l="1"/>
  <c r="L4" i="91" l="1"/>
  <c r="N28" i="91"/>
  <c r="N37" i="91" s="1"/>
  <c r="L4" i="75"/>
</calcChain>
</file>

<file path=xl/sharedStrings.xml><?xml version="1.0" encoding="utf-8"?>
<sst xmlns="http://schemas.openxmlformats.org/spreadsheetml/2006/main" count="1599" uniqueCount="116">
  <si>
    <t>Saldo / Automático</t>
  </si>
  <si>
    <t>LOTE</t>
  </si>
  <si>
    <t>...../...../......</t>
  </si>
  <si>
    <t>FORNECEDOR</t>
  </si>
  <si>
    <t>ITEM</t>
  </si>
  <si>
    <t>Preço UNITÁRIO (R$)</t>
  </si>
  <si>
    <t>PRODUTO - CARACTERÍSTICAS MÍNIMAS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</si>
  <si>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</si>
  <si>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</si>
  <si>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</si>
  <si>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</si>
  <si>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</si>
  <si>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</si>
  <si>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</si>
  <si>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</si>
  <si>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</si>
  <si>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</si>
  <si>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</si>
  <si>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</si>
  <si>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</si>
  <si>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</si>
  <si>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</si>
  <si>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</si>
  <si>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</si>
  <si>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</si>
  <si>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</si>
  <si>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</si>
  <si>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</si>
  <si>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ELEMENTO</t>
  </si>
  <si>
    <t>SALDO</t>
  </si>
  <si>
    <t>Qtde Registrada</t>
  </si>
  <si>
    <t>Valor Total Registrado</t>
  </si>
  <si>
    <t>Valor Total Utilizado</t>
  </si>
  <si>
    <t>Valor Utilizado</t>
  </si>
  <si>
    <t>% Aditivos</t>
  </si>
  <si>
    <t>% Utilizado</t>
  </si>
  <si>
    <t>Carga para gás liquefeito de petróleo, GLP, vulgo gás de cozinha, composto de propano e butano. Aplicação para uso doméstico. Botijão P 13.</t>
  </si>
  <si>
    <t>Carga para gás liquefeito de petróleo, GLP, vulgo gás de cozinha, composto de propano e butano. Aplicação para uso doméstico. Botijão P 45.</t>
  </si>
  <si>
    <t>UNIDADE</t>
  </si>
  <si>
    <t>339030.04</t>
  </si>
  <si>
    <t xml:space="preserve"> AF/OS nº  xxxx/2015 Qtde. DT</t>
  </si>
  <si>
    <t>DESERTO</t>
  </si>
  <si>
    <t>*Prazos de Entrega e Pagamento conforme edital</t>
  </si>
  <si>
    <t>Qtde Utilizada</t>
  </si>
  <si>
    <t>OBJETO: Aquisição de Gêneros Alimentícios, Água e Gás – Campus I, CERES e CESFI</t>
  </si>
  <si>
    <t>PROCESSO: 0102/2016/UDESC</t>
  </si>
  <si>
    <t>CENTRO PARTICIPANTE: CAMPUS I, CERES e CESFI</t>
  </si>
  <si>
    <t>VIGÊNCIA DA ATA: 14/04/2016 até 13/04/2017</t>
  </si>
  <si>
    <t>SANTA RITA</t>
  </si>
  <si>
    <t>Água mineral, potável, natural, sem gás, com validade mínima de 3 (três) meses a cada fornecimento, envasada em garrafão de 20 litros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</si>
  <si>
    <t>peça 
(peça = garrafão de 20 litros)</t>
  </si>
  <si>
    <t>Código NUC</t>
  </si>
  <si>
    <t>00142-2-015</t>
  </si>
  <si>
    <t>339030.07</t>
  </si>
  <si>
    <t>Água mineral, natural, potável, com gás, envasada em garrafa PET (politereftalato de etileno) descartável com 500ml, lacrados, dentro dos padrões estabelecidos pelo Departamento Nacional de Produção Mineral-DNPM e de acordo com a Portaria nº 470/1999, RDCs nºs 274 e 275 de 2005, RDC 23/2000 e RDC 27/2010, da ANVISA-MS, acondicionadas em fardo com 12 unidades, e com validade mínima de 6 (seis) meses a cada fornecimento.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 e validade e a expressão "Não contem glúten" com impressão indelével.</t>
  </si>
  <si>
    <t>Fardo com 12 garrafas de 500ml</t>
  </si>
  <si>
    <t>00142-2-061</t>
  </si>
  <si>
    <t>Água mineral natural, potável, sem gás, envasada em garrafa PET (politereftalato de etileno) descartável com 500ml, lacrados, dentro dos padrões estabelecidos pelo Departamento Nacional de Produção Mineral-DNPM e de acordo com a Portaria nº 470/1999, RDCs nºs 274 e 275 de 2005, RDC 23/2000 e RDC 27/2010, da ANVISA-MS, acondicionadas em fardo com 12 unidades,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</si>
  <si>
    <t>00142-2-060</t>
  </si>
  <si>
    <t>Vasilhame retornável para água mineral sem gás, capacidade de 20 litros (atender as normas vigentes).</t>
  </si>
  <si>
    <t>MARCA</t>
  </si>
  <si>
    <t>SANTA CATARINA SUPERIOR EXTRA-FORTE</t>
  </si>
  <si>
    <t>00144-9-001</t>
  </si>
  <si>
    <t>DUÇULA</t>
  </si>
  <si>
    <t>00141-4-002</t>
  </si>
  <si>
    <t>UNIÃO</t>
  </si>
  <si>
    <t>00141-4-004</t>
  </si>
  <si>
    <t>ADOCYL</t>
  </si>
  <si>
    <t>Peça</t>
  </si>
  <si>
    <t>00158-9-009</t>
  </si>
  <si>
    <t>BOM SABOR</t>
  </si>
  <si>
    <t>Caixa</t>
  </si>
  <si>
    <t>00141-4-024</t>
  </si>
  <si>
    <t>00141-4-025</t>
  </si>
  <si>
    <t>REAL</t>
  </si>
  <si>
    <t>00146-5-009</t>
  </si>
  <si>
    <t>LANGUIRU</t>
  </si>
  <si>
    <t>Litro</t>
  </si>
  <si>
    <t>00137-6-011</t>
  </si>
  <si>
    <t>Bolachas salgadas com gergelim, pacote com no mínimo 360 gramas, e no mínimo duas embalagens individualizadas. Validade mínima de 06 meses a cada fornecimento.</t>
  </si>
  <si>
    <t>ORQUIDEA</t>
  </si>
  <si>
    <t>pacote</t>
  </si>
  <si>
    <t>00143-0-165</t>
  </si>
  <si>
    <t xml:space="preserve">Bolacha tipo waffer, sabor morango, pacote com no mínimo 120 gramas.Validade mínima de 06 meses a cada fornecimento. </t>
  </si>
  <si>
    <t>00143-0-164</t>
  </si>
  <si>
    <t>Bolacha tipo waffer, sabor chocolate, pacote com no mínimo 120 gramas.Validade mínima de 06 meses a cada fornecimento.</t>
  </si>
  <si>
    <t>Bolacha recheada, sabor chocolate, pacote com no mínimo 120 gramas. Validade mínima de 06 meses  cada fornecimento.</t>
  </si>
  <si>
    <t>00143-0-119</t>
  </si>
  <si>
    <t>Bolacha recheada, sabor morango, pacote com no mínimo 120 gramas. Validade mínima de 06 meses  cada fornecimento.</t>
  </si>
  <si>
    <t>Bolacha salgada, temperada, similar ou igual a marca Club Social, pacote com no mínimo 120 gramas. Validade mínima de 06 meses  cada fornecimento.</t>
  </si>
  <si>
    <t>MARILAN</t>
  </si>
  <si>
    <t>00143-0-166</t>
  </si>
  <si>
    <t>00233-0-003</t>
  </si>
  <si>
    <t>00233-0-001</t>
  </si>
  <si>
    <t>Café torrado e moído embalado a vácuo prensado emb. 500g,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razoavelmente bom a bom, com embalagem vácuo-puro. Com fabricação de no máximo de 30 (trinta) dias antes da data de entrega. Prazo de validade do produto de no mínimo de 12 (doze) meses. O café deverá ter, além da embalagem vácuo-puro, embalagem individual de cartolina, que deverá estar acondicionada em caixa de papelão, com 05 ou 10 kg cada, identificação da categoria do café, lote, prazo de validade e demais informações de acordo com exigências legais vigentes que tratam das embalagens e rotulagens e, que atenda ao padrão de identidade e qualidade (com nota de qualidade global da bebida, igual ou maior que 6,0 (seis) pontos e demais condições estabelecidas de acordo com a legislação vigente. (Decreto Federal n.º 27.173, de 14/09/1 949, e Portaria INMETRO nº 157, de 19/08/2002), Portaria 377, de 26/04/1999, IN nº 8 de 11/06/2003 e, IN nº 16, de 24/05/2010 do MAPA, Resoluções: RDC nº 277, de 22/09/05, RDC nº 175, de 08/07/03, RDC nº 259/02, RDC nº 12, de 02/01/01, RDC 123, de 13/025/2004, RDC 259 de 20/09/2002, da ANVISA, e, Resoluções SAA-28, de 01/06/2007 e, SAA-30, de 22/06/2007).</t>
  </si>
  <si>
    <t>Kg 
(Kg = 02 embalagens de 500 gramas)</t>
  </si>
  <si>
    <t>Açúcar refinado, embalagem de 1Kg</t>
  </si>
  <si>
    <t>Kg 
(Kg = 01 embalagem de 1 quilo)</t>
  </si>
  <si>
    <t>Açúcar cristal, embalagem 1 Kg</t>
  </si>
  <si>
    <t>Adoçante dietético líquido 100 ml, com validade de no mínimo 24 meses a cada fornecimento.</t>
  </si>
  <si>
    <t>Sachê açúcar mascavo 5 gramas, caixa/peça com no minimo 200 unidades</t>
  </si>
  <si>
    <t>Sachê açúcar refinado 5 gramas, caixa/peça com no minimo 400 unidades</t>
  </si>
  <si>
    <t>Chá de camomila, caixa com 10 saquinhos, com peso mínimo de 10 gramas cada caixa. Acondicionamento em caixa devidamente identificada com a descrição resumida do material, tais como marca, procedência e validade. Validade de no mínimo 12 meses a partir do fornecimento.</t>
  </si>
  <si>
    <t>Chá de erva cidreira, caixa com 10 saquinhos com peso mínimo de 10 gramas cada caixa. Acondicionamento em caixa devidamente identificada com a descrição resumida do material, tais como marca, procedência e validade. Validade de no mínimo 12 meses a partir do fornecimento.</t>
  </si>
  <si>
    <t>Chá de maçã  com canela, caixa com 10 saquinhos com peso mínimo de 15 gramas cada caixa. Acondicionamento em caixa devidamente identificada com a descrição resumida do material, tais como marca, procedência e validade. Validade de no mínimo 12 meses a partir do fornecimento.</t>
  </si>
  <si>
    <t>Chá frutas vermelhas, com 10 saquinhos e peso mínimo de 15 gramas cada caixa. Acondicionamento em caixa devidamente identificada com a descrição resumida do material, tais como marca, procedência e validade. Validade de no mínimo 12 meses a partir do fornecimento.</t>
  </si>
  <si>
    <t>Chá de erva doce, caixa com 10 saquinhos com peso mínimo de 10 gramas cada caixa. Acondicionamento em caixa devidamente identificada com a descrição resumida do material, tais como marca, procedência e validade. Validade de no mínimo 12 meses a partir do fornecimento.</t>
  </si>
  <si>
    <t>Leite de vaca, integral, (UHT) pasteurizado em ultra/altas temperaturas, embalagem em caixa tipo longa vida, com 1000 mililitros, devidamente rotuladas conforme legislação vigente e passuir registro nos órgãos de Inspeção Sanitária; com validade mínima de 90 dias cada fornecimento.</t>
  </si>
  <si>
    <t>Pregão 0102/2016/UDESC - SRP</t>
  </si>
  <si>
    <t>Aquisição de Gêneros Alimentícios, Água e Gás – Campus I, CERES e CESFI</t>
  </si>
  <si>
    <t>Valor Total da Ata</t>
  </si>
  <si>
    <t xml:space="preserve">Resumo Atualizado em </t>
  </si>
  <si>
    <t>DISTRIBUIDORA NOVA ESPERANÇA LTDA EPP</t>
  </si>
  <si>
    <t>JJ MATTOS INDUSTRIA E COMERCIO DE CAFÉ LTDA.</t>
  </si>
  <si>
    <t>ELO COMÉRCIO E SERVIÇOS LTDA ME</t>
  </si>
  <si>
    <t>ÁGUA MINERAL NATURAL SANTA RITA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</si>
</sst>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1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4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</cellStyleXfs>
  <cellXfs count="105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3" applyFont="1" applyFill="1" applyBorder="1" applyAlignment="1" applyProtection="1">
      <alignment horizontal="center" vertical="center" wrapText="1"/>
    </xf>
    <xf numFmtId="0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3" fontId="5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 applyProtection="1">
      <alignment wrapText="1"/>
      <protection locked="0"/>
    </xf>
    <xf numFmtId="3" fontId="5" fillId="0" borderId="0" xfId="1" applyNumberFormat="1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6" fillId="0" borderId="0" xfId="1" applyFont="1" applyFill="1" applyAlignment="1">
      <alignment horizontal="left" vertical="center" wrapText="1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8" fontId="6" fillId="2" borderId="1" xfId="3" applyNumberFormat="1" applyFont="1" applyFill="1" applyBorder="1" applyAlignment="1" applyProtection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168" fontId="16" fillId="10" borderId="6" xfId="1" applyNumberFormat="1" applyFont="1" applyFill="1" applyBorder="1" applyAlignment="1" applyProtection="1">
      <alignment horizontal="right"/>
      <protection locked="0"/>
    </xf>
    <xf numFmtId="168" fontId="16" fillId="10" borderId="7" xfId="1" applyNumberFormat="1" applyFont="1" applyFill="1" applyBorder="1" applyAlignment="1" applyProtection="1">
      <alignment horizontal="right"/>
      <protection locked="0"/>
    </xf>
    <xf numFmtId="9" fontId="16" fillId="10" borderId="8" xfId="13" applyFont="1" applyFill="1" applyBorder="1" applyAlignment="1" applyProtection="1">
      <alignment horizontal="right"/>
      <protection locked="0"/>
    </xf>
    <xf numFmtId="2" fontId="16" fillId="10" borderId="7" xfId="1" applyNumberFormat="1" applyFont="1" applyFill="1" applyBorder="1" applyAlignment="1">
      <alignment horizontal="right"/>
    </xf>
    <xf numFmtId="0" fontId="16" fillId="10" borderId="12" xfId="1" applyFont="1" applyFill="1" applyBorder="1" applyAlignment="1" applyProtection="1">
      <alignment horizontal="left"/>
      <protection locked="0"/>
    </xf>
    <xf numFmtId="0" fontId="16" fillId="10" borderId="19" xfId="1" applyFont="1" applyFill="1" applyBorder="1" applyAlignment="1" applyProtection="1">
      <alignment horizontal="left"/>
      <protection locked="0"/>
    </xf>
    <xf numFmtId="0" fontId="16" fillId="10" borderId="14" xfId="1" applyFont="1" applyFill="1" applyBorder="1" applyAlignment="1" applyProtection="1">
      <alignment horizontal="left"/>
      <protection locked="0"/>
    </xf>
    <xf numFmtId="0" fontId="16" fillId="10" borderId="0" xfId="1" applyFont="1" applyFill="1" applyBorder="1" applyAlignment="1" applyProtection="1">
      <alignment horizontal="left"/>
      <protection locked="0"/>
    </xf>
    <xf numFmtId="0" fontId="16" fillId="10" borderId="16" xfId="1" applyFont="1" applyFill="1" applyBorder="1" applyAlignment="1" applyProtection="1">
      <alignment horizontal="left"/>
      <protection locked="0"/>
    </xf>
    <xf numFmtId="0" fontId="16" fillId="10" borderId="18" xfId="1" applyFont="1" applyFill="1" applyBorder="1" applyAlignment="1" applyProtection="1">
      <alignment horizontal="left"/>
      <protection locked="0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44" fontId="5" fillId="0" borderId="1" xfId="5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6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>
      <alignment horizontal="center" vertical="center" wrapText="1"/>
    </xf>
    <xf numFmtId="44" fontId="5" fillId="12" borderId="1" xfId="1" applyNumberFormat="1" applyFont="1" applyFill="1" applyBorder="1" applyAlignment="1">
      <alignment horizontal="center" vertical="center" wrapText="1"/>
    </xf>
    <xf numFmtId="1" fontId="1" fillId="8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" fontId="1" fillId="13" borderId="1" xfId="0" applyNumberFormat="1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center" vertical="center" wrapText="1"/>
    </xf>
    <xf numFmtId="166" fontId="6" fillId="13" borderId="1" xfId="0" applyNumberFormat="1" applyFont="1" applyFill="1" applyBorder="1" applyAlignment="1">
      <alignment horizontal="center" vertical="center" wrapText="1"/>
    </xf>
    <xf numFmtId="3" fontId="6" fillId="14" borderId="1" xfId="1" applyNumberFormat="1" applyFont="1" applyFill="1" applyBorder="1" applyAlignment="1" applyProtection="1">
      <alignment horizontal="center" vertical="center" wrapText="1"/>
      <protection locked="0"/>
    </xf>
    <xf numFmtId="44" fontId="5" fillId="13" borderId="1" xfId="1" applyNumberFormat="1" applyFont="1" applyFill="1" applyBorder="1" applyAlignment="1">
      <alignment horizontal="center" vertical="center" wrapText="1"/>
    </xf>
    <xf numFmtId="0" fontId="5" fillId="13" borderId="1" xfId="1" applyFont="1" applyFill="1" applyBorder="1" applyAlignment="1" applyProtection="1">
      <alignment wrapText="1"/>
      <protection locked="0"/>
    </xf>
    <xf numFmtId="3" fontId="5" fillId="13" borderId="1" xfId="1" applyNumberFormat="1" applyFont="1" applyFill="1" applyBorder="1" applyAlignment="1" applyProtection="1">
      <alignment wrapText="1"/>
      <protection locked="0"/>
    </xf>
    <xf numFmtId="3" fontId="6" fillId="5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3" fontId="6" fillId="6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6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0" applyNumberFormat="1" applyFont="1" applyFill="1" applyBorder="1" applyAlignment="1">
      <alignment horizontal="left" vertical="center" wrapText="1"/>
    </xf>
    <xf numFmtId="0" fontId="6" fillId="7" borderId="10" xfId="0" applyNumberFormat="1" applyFont="1" applyFill="1" applyBorder="1" applyAlignment="1">
      <alignment horizontal="left" vertical="center" wrapText="1"/>
    </xf>
    <xf numFmtId="0" fontId="6" fillId="7" borderId="11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" fontId="1" fillId="8" borderId="6" xfId="0" applyNumberFormat="1" applyFont="1" applyFill="1" applyBorder="1" applyAlignment="1">
      <alignment horizontal="center" vertical="center" wrapText="1"/>
    </xf>
    <xf numFmtId="1" fontId="1" fillId="8" borderId="7" xfId="0" applyNumberFormat="1" applyFont="1" applyFill="1" applyBorder="1" applyAlignment="1">
      <alignment horizontal="center" vertical="center" wrapText="1"/>
    </xf>
    <xf numFmtId="1" fontId="1" fillId="8" borderId="8" xfId="0" applyNumberFormat="1" applyFont="1" applyFill="1" applyBorder="1" applyAlignment="1">
      <alignment horizontal="center" vertical="center" wrapText="1"/>
    </xf>
    <xf numFmtId="44" fontId="5" fillId="13" borderId="6" xfId="5" applyFont="1" applyFill="1" applyBorder="1" applyAlignment="1">
      <alignment horizontal="center" vertical="center" wrapText="1"/>
    </xf>
    <xf numFmtId="44" fontId="5" fillId="13" borderId="8" xfId="5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horizontal="center" vertical="center" wrapText="1"/>
    </xf>
    <xf numFmtId="0" fontId="5" fillId="13" borderId="8" xfId="0" applyFont="1" applyFill="1" applyBorder="1" applyAlignment="1">
      <alignment horizontal="center" vertical="center" wrapText="1"/>
    </xf>
    <xf numFmtId="1" fontId="1" fillId="13" borderId="6" xfId="0" applyNumberFormat="1" applyFont="1" applyFill="1" applyBorder="1" applyAlignment="1">
      <alignment horizontal="center" vertical="center" wrapText="1"/>
    </xf>
    <xf numFmtId="1" fontId="1" fillId="13" borderId="8" xfId="0" applyNumberFormat="1" applyFont="1" applyFill="1" applyBorder="1" applyAlignment="1">
      <alignment horizontal="center" vertical="center" wrapText="1"/>
    </xf>
    <xf numFmtId="0" fontId="6" fillId="7" borderId="1" xfId="0" applyNumberFormat="1" applyFont="1" applyFill="1" applyBorder="1" applyAlignment="1">
      <alignment horizontal="left" vertical="center" wrapText="1"/>
    </xf>
    <xf numFmtId="0" fontId="16" fillId="10" borderId="9" xfId="1" applyFont="1" applyFill="1" applyBorder="1" applyAlignment="1" applyProtection="1">
      <alignment horizontal="left"/>
      <protection locked="0"/>
    </xf>
    <xf numFmtId="0" fontId="16" fillId="10" borderId="10" xfId="1" applyFont="1" applyFill="1" applyBorder="1" applyAlignment="1" applyProtection="1">
      <alignment horizontal="left"/>
      <protection locked="0"/>
    </xf>
    <xf numFmtId="0" fontId="16" fillId="10" borderId="11" xfId="1" applyFont="1" applyFill="1" applyBorder="1" applyAlignment="1" applyProtection="1">
      <alignment horizontal="left"/>
      <protection locked="0"/>
    </xf>
    <xf numFmtId="0" fontId="16" fillId="10" borderId="12" xfId="1" applyFont="1" applyFill="1" applyBorder="1" applyAlignment="1">
      <alignment horizontal="left" vertical="center" wrapText="1"/>
    </xf>
    <xf numFmtId="0" fontId="16" fillId="10" borderId="19" xfId="1" applyFont="1" applyFill="1" applyBorder="1" applyAlignment="1">
      <alignment horizontal="left" vertical="center" wrapText="1"/>
    </xf>
    <xf numFmtId="0" fontId="16" fillId="10" borderId="13" xfId="1" applyFont="1" applyFill="1" applyBorder="1" applyAlignment="1">
      <alignment horizontal="left" vertical="center" wrapText="1"/>
    </xf>
    <xf numFmtId="0" fontId="16" fillId="10" borderId="14" xfId="1" applyFont="1" applyFill="1" applyBorder="1" applyAlignment="1">
      <alignment horizontal="left" vertical="center" wrapText="1"/>
    </xf>
    <xf numFmtId="0" fontId="16" fillId="10" borderId="0" xfId="1" applyFont="1" applyFill="1" applyBorder="1" applyAlignment="1">
      <alignment horizontal="left" vertical="center" wrapText="1"/>
    </xf>
    <xf numFmtId="0" fontId="16" fillId="10" borderId="15" xfId="1" applyFont="1" applyFill="1" applyBorder="1" applyAlignment="1">
      <alignment horizontal="left" vertical="center" wrapText="1"/>
    </xf>
    <xf numFmtId="0" fontId="16" fillId="10" borderId="16" xfId="1" applyFont="1" applyFill="1" applyBorder="1" applyAlignment="1">
      <alignment horizontal="left" vertical="center" wrapText="1"/>
    </xf>
    <xf numFmtId="0" fontId="16" fillId="10" borderId="18" xfId="1" applyFont="1" applyFill="1" applyBorder="1" applyAlignment="1">
      <alignment horizontal="left" vertical="center" wrapText="1"/>
    </xf>
    <xf numFmtId="0" fontId="16" fillId="10" borderId="17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</cellXfs>
  <cellStyles count="14">
    <cellStyle name="Moeda" xfId="5" builtinId="4"/>
    <cellStyle name="Moeda 2" xfId="6"/>
    <cellStyle name="Moeda 2 2" xfId="10"/>
    <cellStyle name="Moeda 3" xfId="9"/>
    <cellStyle name="Normal" xfId="0" builtinId="0"/>
    <cellStyle name="Normal 2" xfId="1"/>
    <cellStyle name="Porcentagem 2" xfId="13"/>
    <cellStyle name="Separador de milhares 2" xfId="2"/>
    <cellStyle name="Separador de milhares 2 2" xfId="8"/>
    <cellStyle name="Separador de milhares 2 2 2" xfId="12"/>
    <cellStyle name="Separador de milhares 2 3" xfId="7"/>
    <cellStyle name="Separador de milhares 2 3 2" xfId="11"/>
    <cellStyle name="Separador de milhares 3" xfId="3"/>
    <cellStyle name="Título 5" xfId="4"/>
  </cellStyles>
  <dxfs count="54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335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W27"/>
  <sheetViews>
    <sheetView topLeftCell="A19" zoomScale="70" zoomScaleNormal="70" workbookViewId="0">
      <selection activeCell="A4" sqref="A4:A25"/>
    </sheetView>
  </sheetViews>
  <sheetFormatPr defaultColWidth="9.7109375" defaultRowHeight="15" x14ac:dyDescent="0.25"/>
  <cols>
    <col min="1" max="1" width="14.5703125" style="1" customWidth="1"/>
    <col min="2" max="2" width="5.5703125" style="2" bestFit="1" customWidth="1"/>
    <col min="3" max="3" width="6" style="23" bestFit="1" customWidth="1"/>
    <col min="4" max="4" width="53.85546875" style="2" bestFit="1" customWidth="1"/>
    <col min="5" max="5" width="13.28515625" style="2" customWidth="1"/>
    <col min="6" max="8" width="11.28515625" style="2" customWidth="1"/>
    <col min="9" max="9" width="12.710937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23" width="12" style="26" customWidth="1"/>
    <col min="24" max="16384" width="9.7109375" style="20"/>
  </cols>
  <sheetData>
    <row r="1" spans="1:23" ht="33" customHeight="1" x14ac:dyDescent="0.25">
      <c r="A1" s="69" t="s">
        <v>45</v>
      </c>
      <c r="B1" s="70"/>
      <c r="C1" s="71"/>
      <c r="D1" s="69" t="s">
        <v>44</v>
      </c>
      <c r="E1" s="70"/>
      <c r="F1" s="70"/>
      <c r="G1" s="70"/>
      <c r="H1" s="70"/>
      <c r="I1" s="71"/>
      <c r="J1" s="69" t="s">
        <v>47</v>
      </c>
      <c r="K1" s="70"/>
      <c r="L1" s="71"/>
      <c r="M1" s="66" t="s">
        <v>40</v>
      </c>
      <c r="N1" s="66" t="s">
        <v>40</v>
      </c>
      <c r="O1" s="66" t="s">
        <v>40</v>
      </c>
      <c r="P1" s="68" t="s">
        <v>40</v>
      </c>
      <c r="Q1" s="68" t="s">
        <v>40</v>
      </c>
      <c r="R1" s="68" t="s">
        <v>40</v>
      </c>
      <c r="S1" s="68" t="s">
        <v>40</v>
      </c>
      <c r="T1" s="68" t="s">
        <v>40</v>
      </c>
      <c r="U1" s="68" t="s">
        <v>40</v>
      </c>
      <c r="V1" s="68" t="s">
        <v>40</v>
      </c>
      <c r="W1" s="68" t="s">
        <v>40</v>
      </c>
    </row>
    <row r="2" spans="1:23" ht="21.7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7"/>
      <c r="N2" s="67"/>
      <c r="O2" s="67"/>
      <c r="P2" s="68"/>
      <c r="Q2" s="68"/>
      <c r="R2" s="68"/>
      <c r="S2" s="68"/>
      <c r="T2" s="68"/>
      <c r="U2" s="68"/>
      <c r="V2" s="68"/>
      <c r="W2" s="68"/>
    </row>
    <row r="3" spans="1:23" s="21" customFormat="1" ht="45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0</v>
      </c>
      <c r="L3" s="28" t="s">
        <v>7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  <c r="W3" s="19" t="s">
        <v>2</v>
      </c>
    </row>
    <row r="4" spans="1:23" ht="30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v>2300</v>
      </c>
      <c r="K4" s="32">
        <f t="shared" ref="K4:K25" si="0">J4-(SUM(M4:W4))</f>
        <v>2300</v>
      </c>
      <c r="L4" s="33" t="str">
        <f>IF(K4&lt;0,"ATENÇÃO","OK")</f>
        <v>OK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</row>
    <row r="5" spans="1:23" ht="240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>
        <v>800</v>
      </c>
      <c r="K5" s="32">
        <f t="shared" si="0"/>
        <v>800</v>
      </c>
      <c r="L5" s="33" t="str">
        <f t="shared" ref="L5:L24" si="1">IF(K5&lt;0,"ATENÇÃO","OK")</f>
        <v>OK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</row>
    <row r="6" spans="1:23" ht="240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v>1500</v>
      </c>
      <c r="K6" s="32">
        <f t="shared" si="0"/>
        <v>1500</v>
      </c>
      <c r="L6" s="33" t="str">
        <f t="shared" si="1"/>
        <v>OK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</row>
    <row r="7" spans="1:23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>
        <v>30</v>
      </c>
      <c r="K7" s="32">
        <f t="shared" si="0"/>
        <v>30</v>
      </c>
      <c r="L7" s="33" t="str">
        <f t="shared" si="1"/>
        <v>OK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</row>
    <row r="8" spans="1:23" ht="409.5" x14ac:dyDescent="0.25">
      <c r="A8" s="5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v>1200</v>
      </c>
      <c r="K8" s="32">
        <f t="shared" si="0"/>
        <v>1200</v>
      </c>
      <c r="L8" s="33" t="str">
        <f t="shared" si="1"/>
        <v>OK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</row>
    <row r="9" spans="1:23" ht="75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v>1500</v>
      </c>
      <c r="K9" s="32">
        <f t="shared" si="0"/>
        <v>1500</v>
      </c>
      <c r="L9" s="33" t="str">
        <f t="shared" si="1"/>
        <v>OK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23" ht="75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/>
      <c r="K10" s="32">
        <f t="shared" si="0"/>
        <v>0</v>
      </c>
      <c r="L10" s="33" t="str">
        <f t="shared" si="1"/>
        <v>OK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</row>
    <row r="11" spans="1:23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v>72</v>
      </c>
      <c r="K11" s="32">
        <f t="shared" si="0"/>
        <v>72</v>
      </c>
      <c r="L11" s="33" t="str">
        <f t="shared" si="1"/>
        <v>OK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</row>
    <row r="12" spans="1:23" ht="30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/>
      <c r="K12" s="32">
        <f t="shared" si="0"/>
        <v>0</v>
      </c>
      <c r="L12" s="33" t="str">
        <f t="shared" si="1"/>
        <v>OK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</row>
    <row r="13" spans="1:23" ht="30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/>
      <c r="K13" s="32">
        <f t="shared" si="0"/>
        <v>0</v>
      </c>
      <c r="L13" s="33" t="str">
        <f t="shared" si="1"/>
        <v>OK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</row>
    <row r="14" spans="1:23" ht="9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>
        <v>200</v>
      </c>
      <c r="K14" s="32">
        <f t="shared" si="0"/>
        <v>200</v>
      </c>
      <c r="L14" s="33" t="str">
        <f t="shared" si="1"/>
        <v>OK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23" ht="9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>
        <v>200</v>
      </c>
      <c r="K15" s="32">
        <f t="shared" si="0"/>
        <v>200</v>
      </c>
      <c r="L15" s="33" t="str">
        <f t="shared" si="1"/>
        <v>OK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</row>
    <row r="16" spans="1:23" ht="9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>
        <v>200</v>
      </c>
      <c r="K16" s="32">
        <f t="shared" si="0"/>
        <v>200</v>
      </c>
      <c r="L16" s="33" t="str">
        <f t="shared" si="1"/>
        <v>OK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</row>
    <row r="17" spans="1:23" ht="9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>
        <v>200</v>
      </c>
      <c r="K17" s="32">
        <f t="shared" si="0"/>
        <v>200</v>
      </c>
      <c r="L17" s="33" t="str">
        <f t="shared" si="1"/>
        <v>OK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</row>
    <row r="18" spans="1:23" ht="9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>
        <v>200</v>
      </c>
      <c r="K18" s="32">
        <f t="shared" si="0"/>
        <v>200</v>
      </c>
      <c r="L18" s="33" t="str">
        <f t="shared" si="1"/>
        <v>OK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</row>
    <row r="19" spans="1:23" ht="90" x14ac:dyDescent="0.25">
      <c r="A19" s="5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>
        <v>1680</v>
      </c>
      <c r="K19" s="32">
        <f t="shared" si="0"/>
        <v>1680</v>
      </c>
      <c r="L19" s="33" t="str">
        <f t="shared" si="1"/>
        <v>OK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</row>
    <row r="20" spans="1:23" ht="60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>
        <v>1000</v>
      </c>
      <c r="K20" s="32">
        <f t="shared" si="0"/>
        <v>1000</v>
      </c>
      <c r="L20" s="33" t="str">
        <f t="shared" si="1"/>
        <v>OK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</row>
    <row r="21" spans="1:23" ht="45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>
        <v>500</v>
      </c>
      <c r="K21" s="32">
        <f t="shared" si="0"/>
        <v>500</v>
      </c>
      <c r="L21" s="33" t="str">
        <f t="shared" si="1"/>
        <v>OK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</row>
    <row r="22" spans="1:23" ht="45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>
        <v>500</v>
      </c>
      <c r="K22" s="32">
        <f t="shared" si="0"/>
        <v>500</v>
      </c>
      <c r="L22" s="33" t="str">
        <f t="shared" si="1"/>
        <v>OK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</row>
    <row r="23" spans="1:23" ht="45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>
        <v>500</v>
      </c>
      <c r="K23" s="32">
        <f t="shared" si="0"/>
        <v>500</v>
      </c>
      <c r="L23" s="33" t="str">
        <f t="shared" si="1"/>
        <v>OK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45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>
        <v>500</v>
      </c>
      <c r="K24" s="32">
        <f t="shared" si="0"/>
        <v>500</v>
      </c>
      <c r="L24" s="33" t="str">
        <f t="shared" si="1"/>
        <v>OK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45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>
        <v>1000</v>
      </c>
      <c r="K25" s="32">
        <f t="shared" si="0"/>
        <v>1000</v>
      </c>
      <c r="L25" s="33" t="str">
        <f>IF(K25&lt;0,"ATENÇÃO","OK")</f>
        <v>OK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</row>
    <row r="26" spans="1:23" ht="45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62"/>
      <c r="K26" s="59"/>
      <c r="L26" s="63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45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62"/>
      <c r="K27" s="59"/>
      <c r="L27" s="6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</sheetData>
  <mergeCells count="26">
    <mergeCell ref="I26:I27"/>
    <mergeCell ref="B9:B10"/>
    <mergeCell ref="B11:B18"/>
    <mergeCell ref="B20:B25"/>
    <mergeCell ref="A26:A27"/>
    <mergeCell ref="B26:B27"/>
    <mergeCell ref="A11:A18"/>
    <mergeCell ref="A9:A10"/>
    <mergeCell ref="A20:A25"/>
    <mergeCell ref="D1:I1"/>
    <mergeCell ref="A2:L2"/>
    <mergeCell ref="A1:C1"/>
    <mergeCell ref="J1:L1"/>
    <mergeCell ref="A4:A7"/>
    <mergeCell ref="B4:B7"/>
    <mergeCell ref="W1:W2"/>
    <mergeCell ref="Q1:Q2"/>
    <mergeCell ref="R1:R2"/>
    <mergeCell ref="S1:S2"/>
    <mergeCell ref="T1:T2"/>
    <mergeCell ref="U1:U2"/>
    <mergeCell ref="M1:M2"/>
    <mergeCell ref="N1:N2"/>
    <mergeCell ref="O1:O2"/>
    <mergeCell ref="P1:P2"/>
    <mergeCell ref="V1:V2"/>
  </mergeCells>
  <phoneticPr fontId="0" type="noConversion"/>
  <conditionalFormatting sqref="M4:W4 M5:P25 R5:U25 W5:W25">
    <cfRule type="cellIs" dxfId="53" priority="10" stopIfTrue="1" operator="greaterThan">
      <formula>0</formula>
    </cfRule>
    <cfRule type="cellIs" dxfId="52" priority="11" stopIfTrue="1" operator="greaterThan">
      <formula>0</formula>
    </cfRule>
    <cfRule type="cellIs" dxfId="51" priority="12" stopIfTrue="1" operator="greaterThan">
      <formula>0</formula>
    </cfRule>
  </conditionalFormatting>
  <conditionalFormatting sqref="Q5:Q25 V5:V25">
    <cfRule type="cellIs" dxfId="50" priority="7" stopIfTrue="1" operator="greaterThan">
      <formula>0</formula>
    </cfRule>
    <cfRule type="cellIs" dxfId="49" priority="8" stopIfTrue="1" operator="greaterThan">
      <formula>0</formula>
    </cfRule>
    <cfRule type="cellIs" dxfId="48" priority="9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zoomScale="70" zoomScaleNormal="70" workbookViewId="0">
      <selection activeCell="A4" sqref="A4:A25"/>
    </sheetView>
  </sheetViews>
  <sheetFormatPr defaultColWidth="9.7109375" defaultRowHeight="15" x14ac:dyDescent="0.25"/>
  <cols>
    <col min="1" max="1" width="18.28515625" style="1" bestFit="1" customWidth="1"/>
    <col min="2" max="2" width="7.85546875" style="2" bestFit="1" customWidth="1"/>
    <col min="3" max="3" width="7.140625" style="23" bestFit="1" customWidth="1"/>
    <col min="4" max="4" width="76.85546875" style="2" bestFit="1" customWidth="1"/>
    <col min="5" max="5" width="16" style="2" bestFit="1" customWidth="1"/>
    <col min="6" max="6" width="18.5703125" style="2" bestFit="1" customWidth="1"/>
    <col min="7" max="7" width="15.28515625" style="2" bestFit="1" customWidth="1"/>
    <col min="8" max="8" width="14.42578125" style="2" bestFit="1" customWidth="1"/>
    <col min="9" max="9" width="18.2851562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13" width="16.140625" style="20" customWidth="1"/>
    <col min="14" max="14" width="16.7109375" style="20" bestFit="1" customWidth="1"/>
    <col min="15" max="16384" width="9.7109375" style="20"/>
  </cols>
  <sheetData>
    <row r="1" spans="1:14" ht="33" customHeight="1" x14ac:dyDescent="0.25">
      <c r="A1" s="84" t="s">
        <v>45</v>
      </c>
      <c r="B1" s="84"/>
      <c r="C1" s="84"/>
      <c r="D1" s="84" t="s">
        <v>44</v>
      </c>
      <c r="E1" s="84"/>
      <c r="F1" s="84"/>
      <c r="G1" s="84"/>
      <c r="H1" s="84"/>
      <c r="I1" s="84"/>
      <c r="J1" s="84" t="s">
        <v>47</v>
      </c>
      <c r="K1" s="84"/>
      <c r="L1" s="84"/>
      <c r="M1" s="84"/>
      <c r="N1" s="84"/>
    </row>
    <row r="2" spans="1:14" ht="21.75" customHeight="1" x14ac:dyDescent="0.25">
      <c r="A2" s="84" t="s">
        <v>46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 s="21" customFormat="1" ht="30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43</v>
      </c>
      <c r="L3" s="28" t="s">
        <v>29</v>
      </c>
      <c r="M3" s="31" t="s">
        <v>31</v>
      </c>
      <c r="N3" s="31" t="s">
        <v>32</v>
      </c>
    </row>
    <row r="4" spans="1:14" ht="21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f>Reitoria!J4+MUSEU!J4+ESAG!J4+CEART!J4+CEAD!J4+FAED!J4+CEFID!J4+CESFI!J4+CERES!J4</f>
        <v>8046</v>
      </c>
      <c r="K4" s="64">
        <f>SUM(Reitoria!M4:W4,MUSEU!M4:W4,ESAG!M4:W4,CEART!M4:W4,CEAD!M4:W4,FAED!M4:W4,CEFID!M4:W4,CESFI!M4:W4,CERES!M4:W4)</f>
        <v>0</v>
      </c>
      <c r="L4" s="51">
        <f>J4-K4</f>
        <v>8046</v>
      </c>
      <c r="M4" s="53">
        <f>J4*I4</f>
        <v>52299</v>
      </c>
      <c r="N4" s="53">
        <f>K4*I4</f>
        <v>0</v>
      </c>
    </row>
    <row r="5" spans="1:14" ht="165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>
        <f>Reitoria!J5+MUSEU!J5+ESAG!J5+CEART!J5+CEAD!J5+FAED!J5+CEFID!J5+CESFI!J5+CERES!J5</f>
        <v>1786</v>
      </c>
      <c r="K5" s="64">
        <f>SUM(Reitoria!M5:W5,MUSEU!M5:W5,ESAG!M5:W5,CEART!M5:W5,CEAD!M5:W5,FAED!M5:W5,CEFID!M5:W5,CESFI!M5:W5,CERES!M5:W5)</f>
        <v>0</v>
      </c>
      <c r="L5" s="51">
        <f t="shared" ref="L5:L25" si="0">J5-K5</f>
        <v>1786</v>
      </c>
      <c r="M5" s="53">
        <f t="shared" ref="M5:M25" si="1">J5*I5</f>
        <v>17681.400000000001</v>
      </c>
      <c r="N5" s="53">
        <f t="shared" ref="N5:N25" si="2">K5*I5</f>
        <v>0</v>
      </c>
    </row>
    <row r="6" spans="1:14" ht="165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f>Reitoria!J6+MUSEU!J6+ESAG!J6+CEART!J6+CEAD!J6+FAED!J6+CEFID!J6+CESFI!J6+CERES!J6</f>
        <v>4640</v>
      </c>
      <c r="K6" s="64">
        <f>SUM(Reitoria!M6:W6,MUSEU!M6:W6,ESAG!M6:W6,CEART!M6:W6,CEAD!M6:W6,FAED!M6:W6,CEFID!M6:W6,CESFI!M6:W6,CERES!M6:W6)</f>
        <v>0</v>
      </c>
      <c r="L6" s="51">
        <f t="shared" si="0"/>
        <v>4640</v>
      </c>
      <c r="M6" s="53">
        <f t="shared" si="1"/>
        <v>41296</v>
      </c>
      <c r="N6" s="53">
        <f t="shared" si="2"/>
        <v>0</v>
      </c>
    </row>
    <row r="7" spans="1:14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>
        <f>Reitoria!J7+MUSEU!J7+ESAG!J7+CEART!J7+CEAD!J7+FAED!J7+CEFID!J7+CESFI!J7+CERES!J7</f>
        <v>30</v>
      </c>
      <c r="K7" s="64">
        <f>SUM(Reitoria!M7:W7,MUSEU!M7:W7,ESAG!M7:W7,CEART!M7:W7,CEAD!M7:W7,FAED!M7:W7,CEFID!M7:W7,CESFI!M7:W7,CERES!M7:W7)</f>
        <v>0</v>
      </c>
      <c r="L7" s="51">
        <f t="shared" si="0"/>
        <v>30</v>
      </c>
      <c r="M7" s="53">
        <f t="shared" si="1"/>
        <v>434.7</v>
      </c>
      <c r="N7" s="53">
        <f t="shared" si="2"/>
        <v>0</v>
      </c>
    </row>
    <row r="8" spans="1:14" ht="315" x14ac:dyDescent="0.25">
      <c r="A8" s="6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f>Reitoria!J8+MUSEU!J8+ESAG!J8+CEART!J8+CEAD!J8+FAED!J8+CEFID!J8+CESFI!J8+CERES!J8</f>
        <v>6470</v>
      </c>
      <c r="K8" s="64">
        <f>SUM(Reitoria!M8:W8,MUSEU!M8:W8,ESAG!M8:W8,CEART!M8:W8,CEAD!M8:W8,FAED!M8:W8,CEFID!M8:W8,CESFI!M8:W8,CERES!M8:W8)</f>
        <v>0</v>
      </c>
      <c r="L8" s="51">
        <f t="shared" si="0"/>
        <v>6470</v>
      </c>
      <c r="M8" s="53">
        <f t="shared" si="1"/>
        <v>100932</v>
      </c>
      <c r="N8" s="53">
        <f t="shared" si="2"/>
        <v>0</v>
      </c>
    </row>
    <row r="9" spans="1:14" ht="60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f>Reitoria!J9+MUSEU!J9+ESAG!J9+CEART!J9+CEAD!J9+FAED!J9+CEFID!J9+CESFI!J9+CERES!J9</f>
        <v>6300</v>
      </c>
      <c r="K9" s="64">
        <f>SUM(Reitoria!M9:W9,MUSEU!M9:W9,ESAG!M9:W9,CEART!M9:W9,CEAD!M9:W9,FAED!M9:W9,CEFID!M9:W9,CESFI!M9:W9,CERES!M9:W9)</f>
        <v>0</v>
      </c>
      <c r="L9" s="51">
        <f t="shared" si="0"/>
        <v>6300</v>
      </c>
      <c r="M9" s="53">
        <f t="shared" si="1"/>
        <v>16190.999999999998</v>
      </c>
      <c r="N9" s="53">
        <f t="shared" si="2"/>
        <v>0</v>
      </c>
    </row>
    <row r="10" spans="1:14" ht="60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>
        <f>Reitoria!J10+MUSEU!J10+ESAG!J10+CEART!J10+CEAD!J10+FAED!J10+CEFID!J10+CESFI!J10+CERES!J10</f>
        <v>2</v>
      </c>
      <c r="K10" s="64">
        <f>SUM(Reitoria!M10:W10,MUSEU!M10:W10,ESAG!M10:W10,CEART!M10:W10,CEAD!M10:W10,FAED!M10:W10,CEFID!M10:W10,CESFI!M10:W10,CERES!M10:W10)</f>
        <v>0</v>
      </c>
      <c r="L10" s="51">
        <f t="shared" si="0"/>
        <v>2</v>
      </c>
      <c r="M10" s="53">
        <f t="shared" si="1"/>
        <v>4</v>
      </c>
      <c r="N10" s="53">
        <f t="shared" si="2"/>
        <v>0</v>
      </c>
    </row>
    <row r="11" spans="1:14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f>Reitoria!J11+MUSEU!J11+ESAG!J11+CEART!J11+CEAD!J11+FAED!J11+CEFID!J11+CESFI!J11+CERES!J11</f>
        <v>354</v>
      </c>
      <c r="K11" s="64">
        <f>SUM(Reitoria!M11:W11,MUSEU!M11:W11,ESAG!M11:W11,CEART!M11:W11,CEAD!M11:W11,FAED!M11:W11,CEFID!M11:W11,CESFI!M11:W11,CERES!M11:W11)</f>
        <v>0</v>
      </c>
      <c r="L11" s="51">
        <f t="shared" si="0"/>
        <v>354</v>
      </c>
      <c r="M11" s="53">
        <f t="shared" si="1"/>
        <v>916.8599999999999</v>
      </c>
      <c r="N11" s="53">
        <f t="shared" si="2"/>
        <v>0</v>
      </c>
    </row>
    <row r="12" spans="1:14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>
        <f>Reitoria!J12+MUSEU!J12+ESAG!J12+CEART!J12+CEAD!J12+FAED!J12+CEFID!J12+CESFI!J12+CERES!J12</f>
        <v>25</v>
      </c>
      <c r="K12" s="64">
        <f>SUM(Reitoria!M12:W12,MUSEU!M12:W12,ESAG!M12:W12,CEART!M12:W12,CEAD!M12:W12,FAED!M12:W12,CEFID!M12:W12,CESFI!M12:W12,CERES!M12:W12)</f>
        <v>0</v>
      </c>
      <c r="L12" s="51">
        <f t="shared" si="0"/>
        <v>25</v>
      </c>
      <c r="M12" s="53">
        <f t="shared" si="1"/>
        <v>611.5</v>
      </c>
      <c r="N12" s="53">
        <f t="shared" si="2"/>
        <v>0</v>
      </c>
    </row>
    <row r="13" spans="1:14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>
        <f>Reitoria!J13+MUSEU!J13+ESAG!J13+CEART!J13+CEAD!J13+FAED!J13+CEFID!J13+CESFI!J13+CERES!J13</f>
        <v>20</v>
      </c>
      <c r="K13" s="64">
        <f>SUM(Reitoria!M13:W13,MUSEU!M13:W13,ESAG!M13:W13,CEART!M13:W13,CEAD!M13:W13,FAED!M13:W13,CEFID!M13:W13,CESFI!M13:W13,CERES!M13:W13)</f>
        <v>0</v>
      </c>
      <c r="L13" s="51">
        <f t="shared" si="0"/>
        <v>20</v>
      </c>
      <c r="M13" s="53">
        <f t="shared" si="1"/>
        <v>353</v>
      </c>
      <c r="N13" s="53">
        <f t="shared" si="2"/>
        <v>0</v>
      </c>
    </row>
    <row r="14" spans="1:14" ht="6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>
        <f>Reitoria!J14+MUSEU!J14+ESAG!J14+CEART!J14+CEAD!J14+FAED!J14+CEFID!J14+CESFI!J14+CERES!J14</f>
        <v>536</v>
      </c>
      <c r="K14" s="64">
        <f>SUM(Reitoria!M14:W14,MUSEU!M14:W14,ESAG!M14:W14,CEART!M14:W14,CEAD!M14:W14,FAED!M14:W14,CEFID!M14:W14,CESFI!M14:W14,CERES!M14:W14)</f>
        <v>0</v>
      </c>
      <c r="L14" s="51">
        <f t="shared" si="0"/>
        <v>536</v>
      </c>
      <c r="M14" s="53">
        <f t="shared" si="1"/>
        <v>1238.1600000000001</v>
      </c>
      <c r="N14" s="53">
        <f t="shared" si="2"/>
        <v>0</v>
      </c>
    </row>
    <row r="15" spans="1:14" ht="6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>
        <f>Reitoria!J15+MUSEU!J15+ESAG!J15+CEART!J15+CEAD!J15+FAED!J15+CEFID!J15+CESFI!J15+CERES!J15</f>
        <v>536</v>
      </c>
      <c r="K15" s="64">
        <f>SUM(Reitoria!M15:W15,MUSEU!M15:W15,ESAG!M15:W15,CEART!M15:W15,CEAD!M15:W15,FAED!M15:W15,CEFID!M15:W15,CESFI!M15:W15,CERES!M15:W15)</f>
        <v>0</v>
      </c>
      <c r="L15" s="51">
        <f t="shared" si="0"/>
        <v>536</v>
      </c>
      <c r="M15" s="53">
        <f t="shared" si="1"/>
        <v>1013.04</v>
      </c>
      <c r="N15" s="53">
        <f t="shared" si="2"/>
        <v>0</v>
      </c>
    </row>
    <row r="16" spans="1:14" ht="6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>
        <f>Reitoria!J16+MUSEU!J16+ESAG!J16+CEART!J16+CEAD!J16+FAED!J16+CEFID!J16+CESFI!J16+CERES!J16</f>
        <v>616</v>
      </c>
      <c r="K16" s="64">
        <f>SUM(Reitoria!M16:W16,MUSEU!M16:W16,ESAG!M16:W16,CEART!M16:W16,CEAD!M16:W16,FAED!M16:W16,CEFID!M16:W16,CESFI!M16:W16,CERES!M16:W16)</f>
        <v>0</v>
      </c>
      <c r="L16" s="51">
        <f t="shared" si="0"/>
        <v>616</v>
      </c>
      <c r="M16" s="53">
        <f t="shared" si="1"/>
        <v>2303.84</v>
      </c>
      <c r="N16" s="53">
        <f t="shared" si="2"/>
        <v>0</v>
      </c>
    </row>
    <row r="17" spans="1:14" ht="6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>
        <f>Reitoria!J17+MUSEU!J17+ESAG!J17+CEART!J17+CEAD!J17+FAED!J17+CEFID!J17+CESFI!J17+CERES!J17</f>
        <v>616</v>
      </c>
      <c r="K17" s="64">
        <f>SUM(Reitoria!M17:W17,MUSEU!M17:W17,ESAG!M17:W17,CEART!M17:W17,CEAD!M17:W17,FAED!M17:W17,CEFID!M17:W17,CESFI!M17:W17,CERES!M17:W17)</f>
        <v>0</v>
      </c>
      <c r="L17" s="51">
        <f t="shared" si="0"/>
        <v>616</v>
      </c>
      <c r="M17" s="53">
        <f t="shared" si="1"/>
        <v>2063.6</v>
      </c>
      <c r="N17" s="53">
        <f t="shared" si="2"/>
        <v>0</v>
      </c>
    </row>
    <row r="18" spans="1:14" ht="6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>
        <f>Reitoria!J18+MUSEU!J18+ESAG!J18+CEART!J18+CEAD!J18+FAED!J18+CEFID!J18+CESFI!J18+CERES!J18</f>
        <v>200</v>
      </c>
      <c r="K18" s="64">
        <f>SUM(Reitoria!M18:W18,MUSEU!M18:W18,ESAG!M18:W18,CEART!M18:W18,CEAD!M18:W18,FAED!M18:W18,CEFID!M18:W18,CESFI!M18:W18,CERES!M18:W18)</f>
        <v>0</v>
      </c>
      <c r="L18" s="51">
        <f t="shared" si="0"/>
        <v>200</v>
      </c>
      <c r="M18" s="53">
        <f t="shared" si="1"/>
        <v>550</v>
      </c>
      <c r="N18" s="53">
        <f t="shared" si="2"/>
        <v>0</v>
      </c>
    </row>
    <row r="19" spans="1:14" ht="60" x14ac:dyDescent="0.25">
      <c r="A19" s="6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>
        <f>Reitoria!J19+MUSEU!J19+ESAG!J19+CEART!J19+CEAD!J19+FAED!J19+CEFID!J19+CESFI!J19+CERES!J19</f>
        <v>1680</v>
      </c>
      <c r="K19" s="64">
        <f>SUM(Reitoria!M19:W19,MUSEU!M19:W19,ESAG!M19:W19,CEART!M19:W19,CEAD!M19:W19,FAED!M19:W19,CEFID!M19:W19,CESFI!M19:W19,CERES!M19:W19)</f>
        <v>0</v>
      </c>
      <c r="L19" s="51">
        <f t="shared" si="0"/>
        <v>1680</v>
      </c>
      <c r="M19" s="53">
        <f t="shared" si="1"/>
        <v>4334.4000000000005</v>
      </c>
      <c r="N19" s="53">
        <f t="shared" si="2"/>
        <v>0</v>
      </c>
    </row>
    <row r="20" spans="1:14" ht="45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>
        <f>Reitoria!J20+MUSEU!J20+ESAG!J20+CEART!J20+CEAD!J20+FAED!J20+CEFID!J20+CESFI!J20+CERES!J20</f>
        <v>1000</v>
      </c>
      <c r="K20" s="64">
        <f>SUM(Reitoria!M20:W20,MUSEU!M20:W20,ESAG!M20:W20,CEART!M20:W20,CEAD!M20:W20,FAED!M20:W20,CEFID!M20:W20,CESFI!M20:W20,CERES!M20:W20)</f>
        <v>0</v>
      </c>
      <c r="L20" s="51">
        <f t="shared" si="0"/>
        <v>1000</v>
      </c>
      <c r="M20" s="53">
        <f t="shared" si="1"/>
        <v>4700</v>
      </c>
      <c r="N20" s="53">
        <f t="shared" si="2"/>
        <v>0</v>
      </c>
    </row>
    <row r="21" spans="1:14" ht="30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>
        <f>Reitoria!J21+MUSEU!J21+ESAG!J21+CEART!J21+CEAD!J21+FAED!J21+CEFID!J21+CESFI!J21+CERES!J21</f>
        <v>500</v>
      </c>
      <c r="K21" s="64">
        <f>SUM(Reitoria!M21:W21,MUSEU!M21:W21,ESAG!M21:W21,CEART!M21:W21,CEAD!M21:W21,FAED!M21:W21,CEFID!M21:W21,CESFI!M21:W21,CERES!M21:W21)</f>
        <v>0</v>
      </c>
      <c r="L21" s="51">
        <f t="shared" si="0"/>
        <v>500</v>
      </c>
      <c r="M21" s="53">
        <f t="shared" si="1"/>
        <v>895</v>
      </c>
      <c r="N21" s="53">
        <f t="shared" si="2"/>
        <v>0</v>
      </c>
    </row>
    <row r="22" spans="1:14" ht="30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>
        <f>Reitoria!J22+MUSEU!J22+ESAG!J22+CEART!J22+CEAD!J22+FAED!J22+CEFID!J22+CESFI!J22+CERES!J22</f>
        <v>500</v>
      </c>
      <c r="K22" s="64">
        <f>SUM(Reitoria!M22:W22,MUSEU!M22:W22,ESAG!M22:W22,CEART!M22:W22,CEAD!M22:W22,FAED!M22:W22,CEFID!M22:W22,CESFI!M22:W22,CERES!M22:W22)</f>
        <v>0</v>
      </c>
      <c r="L22" s="51">
        <f t="shared" si="0"/>
        <v>500</v>
      </c>
      <c r="M22" s="53">
        <f t="shared" si="1"/>
        <v>895</v>
      </c>
      <c r="N22" s="53">
        <f t="shared" si="2"/>
        <v>0</v>
      </c>
    </row>
    <row r="23" spans="1:14" ht="30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>
        <f>Reitoria!J23+MUSEU!J23+ESAG!J23+CEART!J23+CEAD!J23+FAED!J23+CEFID!J23+CESFI!J23+CERES!J23</f>
        <v>500</v>
      </c>
      <c r="K23" s="64">
        <f>SUM(Reitoria!M23:W23,MUSEU!M23:W23,ESAG!M23:W23,CEART!M23:W23,CEAD!M23:W23,FAED!M23:W23,CEFID!M23:W23,CESFI!M23:W23,CERES!M23:W23)</f>
        <v>0</v>
      </c>
      <c r="L23" s="51">
        <f t="shared" si="0"/>
        <v>500</v>
      </c>
      <c r="M23" s="53">
        <f t="shared" si="1"/>
        <v>560</v>
      </c>
      <c r="N23" s="53">
        <f t="shared" si="2"/>
        <v>0</v>
      </c>
    </row>
    <row r="24" spans="1:14" ht="30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>
        <f>Reitoria!J24+MUSEU!J24+ESAG!J24+CEART!J24+CEAD!J24+FAED!J24+CEFID!J24+CESFI!J24+CERES!J24</f>
        <v>500</v>
      </c>
      <c r="K24" s="64">
        <f>SUM(Reitoria!M24:W24,MUSEU!M24:W24,ESAG!M24:W24,CEART!M24:W24,CEAD!M24:W24,FAED!M24:W24,CEFID!M24:W24,CESFI!M24:W24,CERES!M24:W24)</f>
        <v>0</v>
      </c>
      <c r="L24" s="51">
        <f t="shared" si="0"/>
        <v>500</v>
      </c>
      <c r="M24" s="53">
        <f t="shared" si="1"/>
        <v>555</v>
      </c>
      <c r="N24" s="53">
        <f t="shared" si="2"/>
        <v>0</v>
      </c>
    </row>
    <row r="25" spans="1:14" ht="30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>
        <f>Reitoria!J25+MUSEU!J25+ESAG!J25+CEART!J25+CEAD!J25+FAED!J25+CEFID!J25+CESFI!J25+CERES!J25</f>
        <v>1000</v>
      </c>
      <c r="K25" s="64">
        <f>SUM(Reitoria!M25:W25,MUSEU!M25:W25,ESAG!M25:W25,CEART!M25:W25,CEAD!M25:W25,FAED!M25:W25,CEFID!M25:W25,CESFI!M25:W25,CERES!M25:W25)</f>
        <v>0</v>
      </c>
      <c r="L25" s="51">
        <f t="shared" si="0"/>
        <v>1000</v>
      </c>
      <c r="M25" s="53">
        <f t="shared" si="1"/>
        <v>2960</v>
      </c>
      <c r="N25" s="53">
        <f t="shared" si="2"/>
        <v>0</v>
      </c>
    </row>
    <row r="26" spans="1:14" ht="30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58"/>
      <c r="K26" s="59"/>
      <c r="L26" s="60"/>
      <c r="M26" s="61"/>
      <c r="N26" s="61"/>
    </row>
    <row r="27" spans="1:14" ht="30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58"/>
      <c r="K27" s="59"/>
      <c r="L27" s="60"/>
      <c r="M27" s="61"/>
      <c r="N27" s="61"/>
    </row>
    <row r="28" spans="1:14" x14ac:dyDescent="0.25">
      <c r="D28" s="27" t="s">
        <v>42</v>
      </c>
      <c r="E28" s="27"/>
      <c r="M28" s="53">
        <f>SUM(M4:M27)</f>
        <v>252787.49999999997</v>
      </c>
      <c r="N28" s="53">
        <f>SUM(N4:N27)</f>
        <v>0</v>
      </c>
    </row>
    <row r="29" spans="1:14" x14ac:dyDescent="0.25">
      <c r="D29" s="27"/>
      <c r="E29" s="27"/>
    </row>
    <row r="30" spans="1:14" x14ac:dyDescent="0.25">
      <c r="D30" s="27"/>
      <c r="E30" s="27"/>
    </row>
    <row r="31" spans="1:14" ht="15.75" x14ac:dyDescent="0.25">
      <c r="J31" s="88" t="s">
        <v>108</v>
      </c>
      <c r="K31" s="89"/>
      <c r="L31" s="89"/>
      <c r="M31" s="89"/>
      <c r="N31" s="90"/>
    </row>
    <row r="32" spans="1:14" ht="15.75" customHeight="1" x14ac:dyDescent="0.25">
      <c r="I32" s="20"/>
      <c r="J32" s="91" t="s">
        <v>109</v>
      </c>
      <c r="K32" s="92"/>
      <c r="L32" s="92"/>
      <c r="M32" s="92"/>
      <c r="N32" s="93"/>
    </row>
    <row r="33" spans="9:14" ht="15.75" customHeight="1" x14ac:dyDescent="0.25">
      <c r="I33" s="20"/>
      <c r="J33" s="94" t="s">
        <v>47</v>
      </c>
      <c r="K33" s="95"/>
      <c r="L33" s="95"/>
      <c r="M33" s="95"/>
      <c r="N33" s="96"/>
    </row>
    <row r="34" spans="9:14" ht="15.75" customHeight="1" x14ac:dyDescent="0.25">
      <c r="I34" s="20"/>
      <c r="J34" s="38" t="s">
        <v>110</v>
      </c>
      <c r="K34" s="39"/>
      <c r="L34" s="39"/>
      <c r="M34" s="39"/>
      <c r="N34" s="34">
        <f>M28</f>
        <v>252787.49999999997</v>
      </c>
    </row>
    <row r="35" spans="9:14" ht="15.75" x14ac:dyDescent="0.25">
      <c r="I35" s="20"/>
      <c r="J35" s="40" t="s">
        <v>33</v>
      </c>
      <c r="K35" s="41"/>
      <c r="L35" s="41"/>
      <c r="M35" s="41"/>
      <c r="N35" s="35">
        <f>N28</f>
        <v>0</v>
      </c>
    </row>
    <row r="36" spans="9:14" ht="15.75" x14ac:dyDescent="0.25">
      <c r="I36" s="20"/>
      <c r="J36" s="40" t="s">
        <v>34</v>
      </c>
      <c r="K36" s="41"/>
      <c r="L36" s="41"/>
      <c r="M36" s="41"/>
      <c r="N36" s="37"/>
    </row>
    <row r="37" spans="9:14" ht="15.75" x14ac:dyDescent="0.25">
      <c r="I37" s="20"/>
      <c r="J37" s="42" t="s">
        <v>35</v>
      </c>
      <c r="K37" s="43"/>
      <c r="L37" s="43"/>
      <c r="M37" s="43"/>
      <c r="N37" s="36">
        <f>N35/N34</f>
        <v>0</v>
      </c>
    </row>
    <row r="38" spans="9:14" ht="15.75" x14ac:dyDescent="0.25">
      <c r="I38" s="20"/>
      <c r="J38" s="85" t="s">
        <v>111</v>
      </c>
      <c r="K38" s="86"/>
      <c r="L38" s="86"/>
      <c r="M38" s="86"/>
      <c r="N38" s="87"/>
    </row>
    <row r="39" spans="9:14" x14ac:dyDescent="0.25">
      <c r="I39" s="20"/>
      <c r="J39" s="20"/>
      <c r="K39" s="20"/>
      <c r="L39" s="20"/>
    </row>
  </sheetData>
  <mergeCells count="19">
    <mergeCell ref="A9:A10"/>
    <mergeCell ref="A11:A18"/>
    <mergeCell ref="A20:A25"/>
    <mergeCell ref="J1:N1"/>
    <mergeCell ref="A2:N2"/>
    <mergeCell ref="A1:C1"/>
    <mergeCell ref="D1:I1"/>
    <mergeCell ref="J38:N38"/>
    <mergeCell ref="J31:N31"/>
    <mergeCell ref="J32:N32"/>
    <mergeCell ref="J33:N33"/>
    <mergeCell ref="A4:A7"/>
    <mergeCell ref="B4:B7"/>
    <mergeCell ref="A26:A27"/>
    <mergeCell ref="B9:B10"/>
    <mergeCell ref="B11:B18"/>
    <mergeCell ref="B20:B25"/>
    <mergeCell ref="B26:B27"/>
    <mergeCell ref="I26:I2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4" customWidth="1"/>
    <col min="2" max="2" width="6.85546875" style="4" customWidth="1"/>
    <col min="3" max="3" width="31" style="4" customWidth="1"/>
    <col min="4" max="4" width="8.5703125" style="4" bestFit="1" customWidth="1"/>
    <col min="5" max="5" width="9.5703125" style="4" customWidth="1"/>
    <col min="6" max="6" width="14.7109375" style="4" customWidth="1"/>
    <col min="7" max="7" width="16" style="4" customWidth="1"/>
    <col min="8" max="8" width="11.140625" style="4" customWidth="1"/>
    <col min="9" max="16384" width="9.140625" style="4"/>
  </cols>
  <sheetData>
    <row r="1" spans="1:8" ht="20.25" customHeight="1" x14ac:dyDescent="0.2">
      <c r="A1" s="98" t="s">
        <v>11</v>
      </c>
      <c r="B1" s="98"/>
      <c r="C1" s="98"/>
      <c r="D1" s="98"/>
      <c r="E1" s="98"/>
      <c r="F1" s="98"/>
      <c r="G1" s="98"/>
      <c r="H1" s="98"/>
    </row>
    <row r="2" spans="1:8" ht="20.25" x14ac:dyDescent="0.2">
      <c r="B2" s="5"/>
    </row>
    <row r="3" spans="1:8" ht="47.25" customHeight="1" x14ac:dyDescent="0.2">
      <c r="A3" s="99" t="s">
        <v>12</v>
      </c>
      <c r="B3" s="99"/>
      <c r="C3" s="99"/>
      <c r="D3" s="99"/>
      <c r="E3" s="99"/>
      <c r="F3" s="99"/>
      <c r="G3" s="99"/>
      <c r="H3" s="99"/>
    </row>
    <row r="4" spans="1:8" ht="35.25" customHeight="1" x14ac:dyDescent="0.2">
      <c r="B4" s="6"/>
    </row>
    <row r="5" spans="1:8" ht="15" customHeight="1" x14ac:dyDescent="0.2">
      <c r="A5" s="100" t="s">
        <v>13</v>
      </c>
      <c r="B5" s="100"/>
      <c r="C5" s="100"/>
      <c r="D5" s="100"/>
      <c r="E5" s="100"/>
      <c r="F5" s="100"/>
      <c r="G5" s="100"/>
      <c r="H5" s="100"/>
    </row>
    <row r="6" spans="1:8" ht="15" customHeight="1" x14ac:dyDescent="0.2">
      <c r="A6" s="100" t="s">
        <v>14</v>
      </c>
      <c r="B6" s="100"/>
      <c r="C6" s="100"/>
      <c r="D6" s="100"/>
      <c r="E6" s="100"/>
      <c r="F6" s="100"/>
      <c r="G6" s="100"/>
      <c r="H6" s="100"/>
    </row>
    <row r="7" spans="1:8" ht="15" customHeight="1" x14ac:dyDescent="0.2">
      <c r="A7" s="100" t="s">
        <v>15</v>
      </c>
      <c r="B7" s="100"/>
      <c r="C7" s="100"/>
      <c r="D7" s="100"/>
      <c r="E7" s="100"/>
      <c r="F7" s="100"/>
      <c r="G7" s="100"/>
      <c r="H7" s="100"/>
    </row>
    <row r="8" spans="1:8" ht="15" customHeight="1" x14ac:dyDescent="0.2">
      <c r="A8" s="100" t="s">
        <v>16</v>
      </c>
      <c r="B8" s="100"/>
      <c r="C8" s="100"/>
      <c r="D8" s="100"/>
      <c r="E8" s="100"/>
      <c r="F8" s="100"/>
      <c r="G8" s="100"/>
      <c r="H8" s="100"/>
    </row>
    <row r="9" spans="1:8" ht="30" customHeight="1" x14ac:dyDescent="0.2">
      <c r="B9" s="7"/>
    </row>
    <row r="10" spans="1:8" ht="105" customHeight="1" x14ac:dyDescent="0.2">
      <c r="A10" s="101" t="s">
        <v>17</v>
      </c>
      <c r="B10" s="101"/>
      <c r="C10" s="101"/>
      <c r="D10" s="101"/>
      <c r="E10" s="101"/>
      <c r="F10" s="101"/>
      <c r="G10" s="101"/>
      <c r="H10" s="101"/>
    </row>
    <row r="11" spans="1:8" ht="15.75" thickBot="1" x14ac:dyDescent="0.25">
      <c r="B11" s="8"/>
    </row>
    <row r="12" spans="1:8" ht="48.75" thickBot="1" x14ac:dyDescent="0.25">
      <c r="A12" s="9" t="s">
        <v>10</v>
      </c>
      <c r="B12" s="9" t="s">
        <v>8</v>
      </c>
      <c r="C12" s="10" t="s">
        <v>18</v>
      </c>
      <c r="D12" s="10" t="s">
        <v>9</v>
      </c>
      <c r="E12" s="10" t="s">
        <v>19</v>
      </c>
      <c r="F12" s="10" t="s">
        <v>20</v>
      </c>
      <c r="G12" s="10" t="s">
        <v>21</v>
      </c>
      <c r="H12" s="10" t="s">
        <v>22</v>
      </c>
    </row>
    <row r="13" spans="1:8" ht="15.75" thickBot="1" x14ac:dyDescent="0.25">
      <c r="A13" s="11"/>
      <c r="B13" s="11"/>
      <c r="C13" s="12"/>
      <c r="D13" s="12"/>
      <c r="E13" s="12"/>
      <c r="F13" s="12"/>
      <c r="G13" s="12"/>
      <c r="H13" s="12"/>
    </row>
    <row r="14" spans="1:8" ht="15.75" thickBot="1" x14ac:dyDescent="0.25">
      <c r="A14" s="11"/>
      <c r="B14" s="11"/>
      <c r="C14" s="12"/>
      <c r="D14" s="12"/>
      <c r="E14" s="12"/>
      <c r="F14" s="12"/>
      <c r="G14" s="12"/>
      <c r="H14" s="12"/>
    </row>
    <row r="15" spans="1:8" ht="15.75" thickBot="1" x14ac:dyDescent="0.25">
      <c r="A15" s="11"/>
      <c r="B15" s="11"/>
      <c r="C15" s="12"/>
      <c r="D15" s="12"/>
      <c r="E15" s="12"/>
      <c r="F15" s="12"/>
      <c r="G15" s="12"/>
      <c r="H15" s="12"/>
    </row>
    <row r="16" spans="1:8" ht="15.75" thickBot="1" x14ac:dyDescent="0.25">
      <c r="A16" s="11"/>
      <c r="B16" s="11"/>
      <c r="C16" s="12"/>
      <c r="D16" s="12"/>
      <c r="E16" s="12"/>
      <c r="F16" s="12"/>
      <c r="G16" s="12"/>
      <c r="H16" s="12"/>
    </row>
    <row r="17" spans="1:8" ht="15.75" thickBot="1" x14ac:dyDescent="0.25">
      <c r="A17" s="13"/>
      <c r="B17" s="13"/>
      <c r="C17" s="14"/>
      <c r="D17" s="14"/>
      <c r="E17" s="14"/>
      <c r="F17" s="14"/>
      <c r="G17" s="14"/>
      <c r="H17" s="14"/>
    </row>
    <row r="18" spans="1:8" ht="42" customHeight="1" x14ac:dyDescent="0.2">
      <c r="B18" s="15"/>
      <c r="C18" s="16"/>
      <c r="D18" s="16"/>
      <c r="E18" s="16"/>
      <c r="F18" s="16"/>
      <c r="G18" s="16"/>
      <c r="H18" s="16"/>
    </row>
    <row r="19" spans="1:8" ht="15" customHeight="1" x14ac:dyDescent="0.2">
      <c r="A19" s="102" t="s">
        <v>23</v>
      </c>
      <c r="B19" s="102"/>
      <c r="C19" s="102"/>
      <c r="D19" s="102"/>
      <c r="E19" s="102"/>
      <c r="F19" s="102"/>
      <c r="G19" s="102"/>
      <c r="H19" s="102"/>
    </row>
    <row r="20" spans="1:8" ht="14.25" x14ac:dyDescent="0.2">
      <c r="A20" s="103" t="s">
        <v>24</v>
      </c>
      <c r="B20" s="103"/>
      <c r="C20" s="103"/>
      <c r="D20" s="103"/>
      <c r="E20" s="103"/>
      <c r="F20" s="103"/>
      <c r="G20" s="103"/>
      <c r="H20" s="103"/>
    </row>
    <row r="21" spans="1:8" ht="15" x14ac:dyDescent="0.2">
      <c r="B21" s="8"/>
    </row>
    <row r="22" spans="1:8" ht="15" x14ac:dyDescent="0.2">
      <c r="B22" s="8"/>
    </row>
    <row r="23" spans="1:8" ht="15" x14ac:dyDescent="0.2">
      <c r="B23" s="8"/>
    </row>
    <row r="24" spans="1:8" ht="15" customHeight="1" x14ac:dyDescent="0.2">
      <c r="A24" s="104" t="s">
        <v>25</v>
      </c>
      <c r="B24" s="104"/>
      <c r="C24" s="104"/>
      <c r="D24" s="104"/>
      <c r="E24" s="104"/>
      <c r="F24" s="104"/>
      <c r="G24" s="104"/>
      <c r="H24" s="104"/>
    </row>
    <row r="25" spans="1:8" ht="15" customHeight="1" x14ac:dyDescent="0.2">
      <c r="A25" s="104" t="s">
        <v>26</v>
      </c>
      <c r="B25" s="104"/>
      <c r="C25" s="104"/>
      <c r="D25" s="104"/>
      <c r="E25" s="104"/>
      <c r="F25" s="104"/>
      <c r="G25" s="104"/>
      <c r="H25" s="104"/>
    </row>
    <row r="26" spans="1:8" ht="15" customHeight="1" x14ac:dyDescent="0.2">
      <c r="A26" s="97" t="s">
        <v>27</v>
      </c>
      <c r="B26" s="97"/>
      <c r="C26" s="97"/>
      <c r="D26" s="97"/>
      <c r="E26" s="97"/>
      <c r="F26" s="97"/>
      <c r="G26" s="97"/>
      <c r="H26" s="97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opLeftCell="A3" zoomScale="90" zoomScaleNormal="90" workbookViewId="0">
      <selection activeCell="A4" sqref="A4:A25"/>
    </sheetView>
  </sheetViews>
  <sheetFormatPr defaultColWidth="9.7109375" defaultRowHeight="15" x14ac:dyDescent="0.25"/>
  <cols>
    <col min="1" max="1" width="14.5703125" style="1" customWidth="1"/>
    <col min="2" max="2" width="5.5703125" style="2" bestFit="1" customWidth="1"/>
    <col min="3" max="3" width="6" style="23" bestFit="1" customWidth="1"/>
    <col min="4" max="4" width="53.85546875" style="2" bestFit="1" customWidth="1"/>
    <col min="5" max="5" width="13.28515625" style="2" customWidth="1"/>
    <col min="6" max="8" width="11.28515625" style="2" customWidth="1"/>
    <col min="9" max="9" width="12.710937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23" width="12" style="26" customWidth="1"/>
    <col min="24" max="16384" width="9.7109375" style="20"/>
  </cols>
  <sheetData>
    <row r="1" spans="1:23" ht="33" customHeight="1" x14ac:dyDescent="0.25">
      <c r="A1" s="69" t="s">
        <v>45</v>
      </c>
      <c r="B1" s="70"/>
      <c r="C1" s="71"/>
      <c r="D1" s="69" t="s">
        <v>44</v>
      </c>
      <c r="E1" s="70"/>
      <c r="F1" s="70"/>
      <c r="G1" s="70"/>
      <c r="H1" s="70"/>
      <c r="I1" s="71"/>
      <c r="J1" s="69" t="s">
        <v>47</v>
      </c>
      <c r="K1" s="70"/>
      <c r="L1" s="71"/>
      <c r="M1" s="66" t="s">
        <v>40</v>
      </c>
      <c r="N1" s="66" t="s">
        <v>40</v>
      </c>
      <c r="O1" s="66" t="s">
        <v>40</v>
      </c>
      <c r="P1" s="68" t="s">
        <v>40</v>
      </c>
      <c r="Q1" s="68" t="s">
        <v>40</v>
      </c>
      <c r="R1" s="68" t="s">
        <v>40</v>
      </c>
      <c r="S1" s="68" t="s">
        <v>40</v>
      </c>
      <c r="T1" s="68" t="s">
        <v>40</v>
      </c>
      <c r="U1" s="68" t="s">
        <v>40</v>
      </c>
      <c r="V1" s="68" t="s">
        <v>40</v>
      </c>
      <c r="W1" s="68" t="s">
        <v>40</v>
      </c>
    </row>
    <row r="2" spans="1:23" ht="21.7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7"/>
      <c r="N2" s="67"/>
      <c r="O2" s="67"/>
      <c r="P2" s="68"/>
      <c r="Q2" s="68"/>
      <c r="R2" s="68"/>
      <c r="S2" s="68"/>
      <c r="T2" s="68"/>
      <c r="U2" s="68"/>
      <c r="V2" s="68"/>
      <c r="W2" s="68"/>
    </row>
    <row r="3" spans="1:23" s="21" customFormat="1" ht="45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0</v>
      </c>
      <c r="L3" s="28" t="s">
        <v>7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  <c r="W3" s="19" t="s">
        <v>2</v>
      </c>
    </row>
    <row r="4" spans="1:23" ht="30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v>150</v>
      </c>
      <c r="K4" s="32">
        <f t="shared" ref="K4:K25" si="0">J4-(SUM(M4:W4))</f>
        <v>150</v>
      </c>
      <c r="L4" s="33" t="str">
        <f>IF(K4&lt;0,"ATENÇÃO","OK")</f>
        <v>OK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</row>
    <row r="5" spans="1:23" ht="240" customHeight="1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>
        <v>10</v>
      </c>
      <c r="K5" s="32">
        <f t="shared" si="0"/>
        <v>10</v>
      </c>
      <c r="L5" s="33" t="str">
        <f t="shared" ref="L5:L24" si="1">IF(K5&lt;0,"ATENÇÃO","OK")</f>
        <v>OK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</row>
    <row r="6" spans="1:23" ht="240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v>10</v>
      </c>
      <c r="K6" s="32">
        <f t="shared" si="0"/>
        <v>10</v>
      </c>
      <c r="L6" s="33" t="str">
        <f t="shared" si="1"/>
        <v>OK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</row>
    <row r="7" spans="1:23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/>
      <c r="K7" s="32">
        <f t="shared" si="0"/>
        <v>0</v>
      </c>
      <c r="L7" s="33" t="str">
        <f t="shared" si="1"/>
        <v>OK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</row>
    <row r="8" spans="1:23" ht="409.5" x14ac:dyDescent="0.25">
      <c r="A8" s="6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v>60</v>
      </c>
      <c r="K8" s="32">
        <f t="shared" si="0"/>
        <v>60</v>
      </c>
      <c r="L8" s="33" t="str">
        <f t="shared" si="1"/>
        <v>OK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</row>
    <row r="9" spans="1:23" ht="75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v>50</v>
      </c>
      <c r="K9" s="32">
        <f t="shared" si="0"/>
        <v>50</v>
      </c>
      <c r="L9" s="33" t="str">
        <f t="shared" si="1"/>
        <v>OK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23" ht="75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/>
      <c r="K10" s="32">
        <f t="shared" si="0"/>
        <v>0</v>
      </c>
      <c r="L10" s="33" t="str">
        <f t="shared" si="1"/>
        <v>OK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</row>
    <row r="11" spans="1:23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v>10</v>
      </c>
      <c r="K11" s="32">
        <f t="shared" si="0"/>
        <v>10</v>
      </c>
      <c r="L11" s="33" t="str">
        <f t="shared" si="1"/>
        <v>OK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</row>
    <row r="12" spans="1:23" ht="30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>
        <v>5</v>
      </c>
      <c r="K12" s="32">
        <f t="shared" si="0"/>
        <v>5</v>
      </c>
      <c r="L12" s="33" t="str">
        <f t="shared" si="1"/>
        <v>OK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</row>
    <row r="13" spans="1:23" ht="30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/>
      <c r="K13" s="32">
        <f t="shared" si="0"/>
        <v>0</v>
      </c>
      <c r="L13" s="33" t="str">
        <f t="shared" si="1"/>
        <v>OK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</row>
    <row r="14" spans="1:23" ht="9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>
        <v>20</v>
      </c>
      <c r="K14" s="32">
        <f t="shared" si="0"/>
        <v>20</v>
      </c>
      <c r="L14" s="33" t="str">
        <f t="shared" si="1"/>
        <v>OK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23" ht="9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>
        <v>20</v>
      </c>
      <c r="K15" s="32">
        <f t="shared" si="0"/>
        <v>20</v>
      </c>
      <c r="L15" s="33" t="str">
        <f t="shared" si="1"/>
        <v>OK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</row>
    <row r="16" spans="1:23" ht="9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>
        <v>20</v>
      </c>
      <c r="K16" s="32">
        <f t="shared" si="0"/>
        <v>20</v>
      </c>
      <c r="L16" s="33" t="str">
        <f t="shared" si="1"/>
        <v>OK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</row>
    <row r="17" spans="1:23" ht="9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>
        <v>20</v>
      </c>
      <c r="K17" s="32">
        <f t="shared" si="0"/>
        <v>20</v>
      </c>
      <c r="L17" s="33" t="str">
        <f t="shared" si="1"/>
        <v>OK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</row>
    <row r="18" spans="1:23" ht="9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/>
      <c r="K18" s="32">
        <f t="shared" si="0"/>
        <v>0</v>
      </c>
      <c r="L18" s="33" t="str">
        <f t="shared" si="1"/>
        <v>OK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</row>
    <row r="19" spans="1:23" ht="90" x14ac:dyDescent="0.25">
      <c r="A19" s="6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/>
      <c r="K19" s="32">
        <f t="shared" si="0"/>
        <v>0</v>
      </c>
      <c r="L19" s="33" t="str">
        <f t="shared" si="1"/>
        <v>OK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</row>
    <row r="20" spans="1:23" ht="60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/>
      <c r="K20" s="32">
        <f t="shared" si="0"/>
        <v>0</v>
      </c>
      <c r="L20" s="33" t="str">
        <f t="shared" si="1"/>
        <v>OK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</row>
    <row r="21" spans="1:23" ht="45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/>
      <c r="K21" s="32">
        <f t="shared" si="0"/>
        <v>0</v>
      </c>
      <c r="L21" s="33" t="str">
        <f t="shared" si="1"/>
        <v>OK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</row>
    <row r="22" spans="1:23" ht="45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/>
      <c r="K22" s="32">
        <f t="shared" si="0"/>
        <v>0</v>
      </c>
      <c r="L22" s="33" t="str">
        <f t="shared" si="1"/>
        <v>OK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</row>
    <row r="23" spans="1:23" ht="45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/>
      <c r="K23" s="32">
        <f t="shared" si="0"/>
        <v>0</v>
      </c>
      <c r="L23" s="33" t="str">
        <f t="shared" si="1"/>
        <v>OK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45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/>
      <c r="K24" s="32">
        <f t="shared" si="0"/>
        <v>0</v>
      </c>
      <c r="L24" s="33" t="str">
        <f t="shared" si="1"/>
        <v>OK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45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/>
      <c r="K25" s="32">
        <f t="shared" si="0"/>
        <v>0</v>
      </c>
      <c r="L25" s="33" t="str">
        <f>IF(K25&lt;0,"ATENÇÃO","OK")</f>
        <v>OK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</row>
    <row r="26" spans="1:23" ht="45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62"/>
      <c r="K26" s="59"/>
      <c r="L26" s="63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45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62"/>
      <c r="K27" s="59"/>
      <c r="L27" s="6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</sheetData>
  <mergeCells count="26">
    <mergeCell ref="B11:B18"/>
    <mergeCell ref="B20:B25"/>
    <mergeCell ref="A26:A27"/>
    <mergeCell ref="B26:B27"/>
    <mergeCell ref="I26:I27"/>
    <mergeCell ref="A11:A18"/>
    <mergeCell ref="A20:A25"/>
    <mergeCell ref="V1:V2"/>
    <mergeCell ref="W1:W2"/>
    <mergeCell ref="A2:L2"/>
    <mergeCell ref="A4:A7"/>
    <mergeCell ref="B4:B7"/>
    <mergeCell ref="T1:T2"/>
    <mergeCell ref="U1:U2"/>
    <mergeCell ref="B9:B10"/>
    <mergeCell ref="P1:P2"/>
    <mergeCell ref="Q1:Q2"/>
    <mergeCell ref="R1:R2"/>
    <mergeCell ref="S1:S2"/>
    <mergeCell ref="A1:C1"/>
    <mergeCell ref="D1:I1"/>
    <mergeCell ref="J1:L1"/>
    <mergeCell ref="M1:M2"/>
    <mergeCell ref="N1:N2"/>
    <mergeCell ref="O1:O2"/>
    <mergeCell ref="A9:A10"/>
  </mergeCells>
  <conditionalFormatting sqref="M4:W4 M5:P25 R5:U25 W5:W25">
    <cfRule type="cellIs" dxfId="47" priority="4" stopIfTrue="1" operator="greaterThan">
      <formula>0</formula>
    </cfRule>
    <cfRule type="cellIs" dxfId="46" priority="5" stopIfTrue="1" operator="greaterThan">
      <formula>0</formula>
    </cfRule>
    <cfRule type="cellIs" dxfId="45" priority="6" stopIfTrue="1" operator="greaterThan">
      <formula>0</formula>
    </cfRule>
  </conditionalFormatting>
  <conditionalFormatting sqref="Q5:Q25 V5:V25">
    <cfRule type="cellIs" dxfId="44" priority="1" stopIfTrue="1" operator="greaterThan">
      <formula>0</formula>
    </cfRule>
    <cfRule type="cellIs" dxfId="43" priority="2" stopIfTrue="1" operator="greaterThan">
      <formula>0</formula>
    </cfRule>
    <cfRule type="cellIs" dxfId="42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opLeftCell="A25" zoomScale="80" zoomScaleNormal="80" workbookViewId="0">
      <selection activeCell="A4" sqref="A4:A25"/>
    </sheetView>
  </sheetViews>
  <sheetFormatPr defaultColWidth="9.7109375" defaultRowHeight="15" x14ac:dyDescent="0.25"/>
  <cols>
    <col min="1" max="1" width="14.5703125" style="1" customWidth="1"/>
    <col min="2" max="2" width="5.5703125" style="2" bestFit="1" customWidth="1"/>
    <col min="3" max="3" width="6" style="23" bestFit="1" customWidth="1"/>
    <col min="4" max="4" width="53.85546875" style="2" bestFit="1" customWidth="1"/>
    <col min="5" max="5" width="13.28515625" style="2" customWidth="1"/>
    <col min="6" max="8" width="11.28515625" style="2" customWidth="1"/>
    <col min="9" max="9" width="12.710937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23" width="12" style="26" customWidth="1"/>
    <col min="24" max="16384" width="9.7109375" style="20"/>
  </cols>
  <sheetData>
    <row r="1" spans="1:23" ht="33" customHeight="1" x14ac:dyDescent="0.25">
      <c r="A1" s="69" t="s">
        <v>45</v>
      </c>
      <c r="B1" s="70"/>
      <c r="C1" s="71"/>
      <c r="D1" s="69" t="s">
        <v>44</v>
      </c>
      <c r="E1" s="70"/>
      <c r="F1" s="70"/>
      <c r="G1" s="70"/>
      <c r="H1" s="70"/>
      <c r="I1" s="71"/>
      <c r="J1" s="69" t="s">
        <v>47</v>
      </c>
      <c r="K1" s="70"/>
      <c r="L1" s="71"/>
      <c r="M1" s="66" t="s">
        <v>40</v>
      </c>
      <c r="N1" s="66" t="s">
        <v>40</v>
      </c>
      <c r="O1" s="66" t="s">
        <v>40</v>
      </c>
      <c r="P1" s="68" t="s">
        <v>40</v>
      </c>
      <c r="Q1" s="68" t="s">
        <v>40</v>
      </c>
      <c r="R1" s="68" t="s">
        <v>40</v>
      </c>
      <c r="S1" s="68" t="s">
        <v>40</v>
      </c>
      <c r="T1" s="68" t="s">
        <v>40</v>
      </c>
      <c r="U1" s="68" t="s">
        <v>40</v>
      </c>
      <c r="V1" s="68" t="s">
        <v>40</v>
      </c>
      <c r="W1" s="68" t="s">
        <v>40</v>
      </c>
    </row>
    <row r="2" spans="1:23" ht="21.7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7"/>
      <c r="N2" s="67"/>
      <c r="O2" s="67"/>
      <c r="P2" s="68"/>
      <c r="Q2" s="68"/>
      <c r="R2" s="68"/>
      <c r="S2" s="68"/>
      <c r="T2" s="68"/>
      <c r="U2" s="68"/>
      <c r="V2" s="68"/>
      <c r="W2" s="68"/>
    </row>
    <row r="3" spans="1:23" s="21" customFormat="1" ht="45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0</v>
      </c>
      <c r="L3" s="28" t="s">
        <v>7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  <c r="W3" s="19" t="s">
        <v>2</v>
      </c>
    </row>
    <row r="4" spans="1:23" ht="30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v>676</v>
      </c>
      <c r="K4" s="32">
        <f t="shared" ref="K4:K25" si="0">J4-(SUM(M4:W4))</f>
        <v>676</v>
      </c>
      <c r="L4" s="33" t="str">
        <f>IF(K4&lt;0,"ATENÇÃO","OK")</f>
        <v>OK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</row>
    <row r="5" spans="1:23" ht="225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>
        <v>750</v>
      </c>
      <c r="K5" s="32">
        <f t="shared" si="0"/>
        <v>750</v>
      </c>
      <c r="L5" s="33" t="str">
        <f t="shared" ref="L5:L24" si="1">IF(K5&lt;0,"ATENÇÃO","OK")</f>
        <v>OK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</row>
    <row r="6" spans="1:23" ht="240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v>2250</v>
      </c>
      <c r="K6" s="32">
        <f t="shared" si="0"/>
        <v>2250</v>
      </c>
      <c r="L6" s="33" t="str">
        <f t="shared" si="1"/>
        <v>OK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</row>
    <row r="7" spans="1:23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/>
      <c r="K7" s="32">
        <f t="shared" si="0"/>
        <v>0</v>
      </c>
      <c r="L7" s="33" t="str">
        <f t="shared" si="1"/>
        <v>OK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</row>
    <row r="8" spans="1:23" ht="409.5" x14ac:dyDescent="0.25">
      <c r="A8" s="6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v>1500</v>
      </c>
      <c r="K8" s="32">
        <f t="shared" si="0"/>
        <v>1500</v>
      </c>
      <c r="L8" s="33" t="str">
        <f t="shared" si="1"/>
        <v>OK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</row>
    <row r="9" spans="1:23" ht="75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v>1500</v>
      </c>
      <c r="K9" s="32">
        <f t="shared" si="0"/>
        <v>1500</v>
      </c>
      <c r="L9" s="33" t="str">
        <f t="shared" si="1"/>
        <v>OK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23" ht="75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/>
      <c r="K10" s="32">
        <f t="shared" si="0"/>
        <v>0</v>
      </c>
      <c r="L10" s="33" t="str">
        <f t="shared" si="1"/>
        <v>OK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</row>
    <row r="11" spans="1:23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v>30</v>
      </c>
      <c r="K11" s="32">
        <f t="shared" si="0"/>
        <v>30</v>
      </c>
      <c r="L11" s="33" t="str">
        <f t="shared" si="1"/>
        <v>OK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</row>
    <row r="12" spans="1:23" ht="30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/>
      <c r="K12" s="32">
        <f t="shared" si="0"/>
        <v>0</v>
      </c>
      <c r="L12" s="33" t="str">
        <f t="shared" si="1"/>
        <v>OK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</row>
    <row r="13" spans="1:23" ht="30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/>
      <c r="K13" s="32">
        <f t="shared" si="0"/>
        <v>0</v>
      </c>
      <c r="L13" s="33" t="str">
        <f t="shared" si="1"/>
        <v>OK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</row>
    <row r="14" spans="1:23" ht="9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>
        <v>10</v>
      </c>
      <c r="K14" s="32">
        <f t="shared" si="0"/>
        <v>10</v>
      </c>
      <c r="L14" s="33" t="str">
        <f t="shared" si="1"/>
        <v>OK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23" ht="9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>
        <v>10</v>
      </c>
      <c r="K15" s="32">
        <f t="shared" si="0"/>
        <v>10</v>
      </c>
      <c r="L15" s="33" t="str">
        <f t="shared" si="1"/>
        <v>OK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</row>
    <row r="16" spans="1:23" ht="9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>
        <v>30</v>
      </c>
      <c r="K16" s="32">
        <f t="shared" si="0"/>
        <v>30</v>
      </c>
      <c r="L16" s="33" t="str">
        <f t="shared" si="1"/>
        <v>OK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</row>
    <row r="17" spans="1:23" ht="9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>
        <v>30</v>
      </c>
      <c r="K17" s="32">
        <f t="shared" si="0"/>
        <v>30</v>
      </c>
      <c r="L17" s="33" t="str">
        <f t="shared" si="1"/>
        <v>OK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</row>
    <row r="18" spans="1:23" ht="9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/>
      <c r="K18" s="32">
        <f t="shared" si="0"/>
        <v>0</v>
      </c>
      <c r="L18" s="33" t="str">
        <f t="shared" si="1"/>
        <v>OK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</row>
    <row r="19" spans="1:23" ht="90" x14ac:dyDescent="0.25">
      <c r="A19" s="6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/>
      <c r="K19" s="32">
        <f t="shared" si="0"/>
        <v>0</v>
      </c>
      <c r="L19" s="33" t="str">
        <f t="shared" si="1"/>
        <v>OK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</row>
    <row r="20" spans="1:23" ht="60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/>
      <c r="K20" s="32">
        <f t="shared" si="0"/>
        <v>0</v>
      </c>
      <c r="L20" s="33" t="str">
        <f t="shared" si="1"/>
        <v>OK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</row>
    <row r="21" spans="1:23" ht="45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/>
      <c r="K21" s="32">
        <f t="shared" si="0"/>
        <v>0</v>
      </c>
      <c r="L21" s="33" t="str">
        <f t="shared" si="1"/>
        <v>OK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</row>
    <row r="22" spans="1:23" ht="45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/>
      <c r="K22" s="32">
        <f t="shared" si="0"/>
        <v>0</v>
      </c>
      <c r="L22" s="33" t="str">
        <f t="shared" si="1"/>
        <v>OK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</row>
    <row r="23" spans="1:23" ht="45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/>
      <c r="K23" s="32">
        <f t="shared" si="0"/>
        <v>0</v>
      </c>
      <c r="L23" s="33" t="str">
        <f t="shared" si="1"/>
        <v>OK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45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/>
      <c r="K24" s="32">
        <f t="shared" si="0"/>
        <v>0</v>
      </c>
      <c r="L24" s="33" t="str">
        <f t="shared" si="1"/>
        <v>OK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45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/>
      <c r="K25" s="32">
        <f t="shared" si="0"/>
        <v>0</v>
      </c>
      <c r="L25" s="33" t="str">
        <f>IF(K25&lt;0,"ATENÇÃO","OK")</f>
        <v>OK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</row>
    <row r="26" spans="1:23" ht="45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62"/>
      <c r="K26" s="59"/>
      <c r="L26" s="63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45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62"/>
      <c r="K27" s="59"/>
      <c r="L27" s="6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</sheetData>
  <mergeCells count="26">
    <mergeCell ref="B11:B18"/>
    <mergeCell ref="B20:B25"/>
    <mergeCell ref="A26:A27"/>
    <mergeCell ref="B26:B27"/>
    <mergeCell ref="I26:I27"/>
    <mergeCell ref="A11:A18"/>
    <mergeCell ref="A20:A25"/>
    <mergeCell ref="B9:B10"/>
    <mergeCell ref="P1:P2"/>
    <mergeCell ref="Q1:Q2"/>
    <mergeCell ref="R1:R2"/>
    <mergeCell ref="A1:C1"/>
    <mergeCell ref="D1:I1"/>
    <mergeCell ref="J1:L1"/>
    <mergeCell ref="M1:M2"/>
    <mergeCell ref="A9:A10"/>
    <mergeCell ref="N1:N2"/>
    <mergeCell ref="O1:O2"/>
    <mergeCell ref="W1:W2"/>
    <mergeCell ref="A2:L2"/>
    <mergeCell ref="A4:A7"/>
    <mergeCell ref="B4:B7"/>
    <mergeCell ref="V1:V2"/>
    <mergeCell ref="S1:S2"/>
    <mergeCell ref="T1:T2"/>
    <mergeCell ref="U1:U2"/>
  </mergeCells>
  <conditionalFormatting sqref="M4:W4 M5:P25 R5:U25 W5:W25">
    <cfRule type="cellIs" dxfId="41" priority="4" stopIfTrue="1" operator="greaterThan">
      <formula>0</formula>
    </cfRule>
    <cfRule type="cellIs" dxfId="40" priority="5" stopIfTrue="1" operator="greaterThan">
      <formula>0</formula>
    </cfRule>
    <cfRule type="cellIs" dxfId="39" priority="6" stopIfTrue="1" operator="greaterThan">
      <formula>0</formula>
    </cfRule>
  </conditionalFormatting>
  <conditionalFormatting sqref="Q5:Q25 V5:V25">
    <cfRule type="cellIs" dxfId="38" priority="1" stopIfTrue="1" operator="greaterThan">
      <formula>0</formula>
    </cfRule>
    <cfRule type="cellIs" dxfId="37" priority="2" stopIfTrue="1" operator="greaterThan">
      <formula>0</formula>
    </cfRule>
    <cfRule type="cellIs" dxfId="3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="80" zoomScaleNormal="80" workbookViewId="0">
      <selection activeCell="A4" sqref="A4:A25"/>
    </sheetView>
  </sheetViews>
  <sheetFormatPr defaultColWidth="9.7109375" defaultRowHeight="15" x14ac:dyDescent="0.25"/>
  <cols>
    <col min="1" max="1" width="14.5703125" style="1" customWidth="1"/>
    <col min="2" max="2" width="5.5703125" style="2" bestFit="1" customWidth="1"/>
    <col min="3" max="3" width="6" style="23" bestFit="1" customWidth="1"/>
    <col min="4" max="4" width="53.85546875" style="2" bestFit="1" customWidth="1"/>
    <col min="5" max="5" width="13.28515625" style="2" customWidth="1"/>
    <col min="6" max="8" width="11.28515625" style="2" customWidth="1"/>
    <col min="9" max="9" width="12.710937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23" width="12" style="26" customWidth="1"/>
    <col min="24" max="16384" width="9.7109375" style="20"/>
  </cols>
  <sheetData>
    <row r="1" spans="1:23" ht="33" customHeight="1" x14ac:dyDescent="0.25">
      <c r="A1" s="69" t="s">
        <v>45</v>
      </c>
      <c r="B1" s="70"/>
      <c r="C1" s="71"/>
      <c r="D1" s="69" t="s">
        <v>44</v>
      </c>
      <c r="E1" s="70"/>
      <c r="F1" s="70"/>
      <c r="G1" s="70"/>
      <c r="H1" s="70"/>
      <c r="I1" s="71"/>
      <c r="J1" s="69" t="s">
        <v>47</v>
      </c>
      <c r="K1" s="70"/>
      <c r="L1" s="71"/>
      <c r="M1" s="66" t="s">
        <v>40</v>
      </c>
      <c r="N1" s="66" t="s">
        <v>40</v>
      </c>
      <c r="O1" s="66" t="s">
        <v>40</v>
      </c>
      <c r="P1" s="68" t="s">
        <v>40</v>
      </c>
      <c r="Q1" s="68" t="s">
        <v>40</v>
      </c>
      <c r="R1" s="68" t="s">
        <v>40</v>
      </c>
      <c r="S1" s="68" t="s">
        <v>40</v>
      </c>
      <c r="T1" s="68" t="s">
        <v>40</v>
      </c>
      <c r="U1" s="68" t="s">
        <v>40</v>
      </c>
      <c r="V1" s="68" t="s">
        <v>40</v>
      </c>
      <c r="W1" s="68" t="s">
        <v>40</v>
      </c>
    </row>
    <row r="2" spans="1:23" ht="21.7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7"/>
      <c r="N2" s="67"/>
      <c r="O2" s="67"/>
      <c r="P2" s="68"/>
      <c r="Q2" s="68"/>
      <c r="R2" s="68"/>
      <c r="S2" s="68"/>
      <c r="T2" s="68"/>
      <c r="U2" s="68"/>
      <c r="V2" s="68"/>
      <c r="W2" s="68"/>
    </row>
    <row r="3" spans="1:23" s="21" customFormat="1" ht="45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0</v>
      </c>
      <c r="L3" s="28" t="s">
        <v>7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  <c r="W3" s="19" t="s">
        <v>2</v>
      </c>
    </row>
    <row r="4" spans="1:23" ht="30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v>820</v>
      </c>
      <c r="K4" s="32">
        <f t="shared" ref="K4:K25" si="0">J4-(SUM(M4:W4))</f>
        <v>820</v>
      </c>
      <c r="L4" s="33" t="str">
        <f>IF(K4&lt;0,"ATENÇÃO","OK")</f>
        <v>OK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</row>
    <row r="5" spans="1:23" ht="225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>
        <v>9</v>
      </c>
      <c r="K5" s="32">
        <f t="shared" si="0"/>
        <v>9</v>
      </c>
      <c r="L5" s="33" t="str">
        <f t="shared" ref="L5:L24" si="1">IF(K5&lt;0,"ATENÇÃO","OK")</f>
        <v>OK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</row>
    <row r="6" spans="1:23" ht="240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v>34</v>
      </c>
      <c r="K6" s="32">
        <f t="shared" si="0"/>
        <v>34</v>
      </c>
      <c r="L6" s="33" t="str">
        <f t="shared" si="1"/>
        <v>OK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</row>
    <row r="7" spans="1:23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/>
      <c r="K7" s="32">
        <f t="shared" si="0"/>
        <v>0</v>
      </c>
      <c r="L7" s="33" t="str">
        <f t="shared" si="1"/>
        <v>OK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</row>
    <row r="8" spans="1:23" ht="409.5" x14ac:dyDescent="0.25">
      <c r="A8" s="6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v>710</v>
      </c>
      <c r="K8" s="32">
        <f t="shared" si="0"/>
        <v>710</v>
      </c>
      <c r="L8" s="33" t="str">
        <f t="shared" si="1"/>
        <v>OK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</row>
    <row r="9" spans="1:23" ht="75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v>400</v>
      </c>
      <c r="K9" s="32">
        <f t="shared" si="0"/>
        <v>400</v>
      </c>
      <c r="L9" s="33" t="str">
        <f t="shared" si="1"/>
        <v>OK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23" ht="75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>
        <v>2</v>
      </c>
      <c r="K10" s="32">
        <f t="shared" si="0"/>
        <v>2</v>
      </c>
      <c r="L10" s="33" t="str">
        <f t="shared" si="1"/>
        <v>OK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</row>
    <row r="11" spans="1:23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v>1</v>
      </c>
      <c r="K11" s="32">
        <f t="shared" si="0"/>
        <v>1</v>
      </c>
      <c r="L11" s="33" t="str">
        <f t="shared" si="1"/>
        <v>OK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</row>
    <row r="12" spans="1:23" ht="30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>
        <v>20</v>
      </c>
      <c r="K12" s="32">
        <f t="shared" si="0"/>
        <v>20</v>
      </c>
      <c r="L12" s="33" t="str">
        <f t="shared" si="1"/>
        <v>OK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</row>
    <row r="13" spans="1:23" ht="30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>
        <v>20</v>
      </c>
      <c r="K13" s="32">
        <f t="shared" si="0"/>
        <v>20</v>
      </c>
      <c r="L13" s="33" t="str">
        <f t="shared" si="1"/>
        <v>OK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</row>
    <row r="14" spans="1:23" ht="9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>
        <v>56</v>
      </c>
      <c r="K14" s="32">
        <f t="shared" si="0"/>
        <v>56</v>
      </c>
      <c r="L14" s="33" t="str">
        <f t="shared" si="1"/>
        <v>OK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23" ht="9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>
        <v>56</v>
      </c>
      <c r="K15" s="32">
        <f t="shared" si="0"/>
        <v>56</v>
      </c>
      <c r="L15" s="33" t="str">
        <f t="shared" si="1"/>
        <v>OK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</row>
    <row r="16" spans="1:23" ht="9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>
        <v>56</v>
      </c>
      <c r="K16" s="32">
        <f t="shared" si="0"/>
        <v>56</v>
      </c>
      <c r="L16" s="33" t="str">
        <f t="shared" si="1"/>
        <v>OK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</row>
    <row r="17" spans="1:23" ht="9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>
        <v>56</v>
      </c>
      <c r="K17" s="32">
        <f t="shared" si="0"/>
        <v>56</v>
      </c>
      <c r="L17" s="33" t="str">
        <f t="shared" si="1"/>
        <v>OK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</row>
    <row r="18" spans="1:23" ht="9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/>
      <c r="K18" s="32">
        <f t="shared" si="0"/>
        <v>0</v>
      </c>
      <c r="L18" s="33" t="str">
        <f t="shared" si="1"/>
        <v>OK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</row>
    <row r="19" spans="1:23" ht="90" x14ac:dyDescent="0.25">
      <c r="A19" s="6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/>
      <c r="K19" s="32">
        <f t="shared" si="0"/>
        <v>0</v>
      </c>
      <c r="L19" s="33" t="str">
        <f t="shared" si="1"/>
        <v>OK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</row>
    <row r="20" spans="1:23" ht="60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/>
      <c r="K20" s="32">
        <f t="shared" si="0"/>
        <v>0</v>
      </c>
      <c r="L20" s="33" t="str">
        <f t="shared" si="1"/>
        <v>OK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</row>
    <row r="21" spans="1:23" ht="45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/>
      <c r="K21" s="32">
        <f t="shared" si="0"/>
        <v>0</v>
      </c>
      <c r="L21" s="33" t="str">
        <f t="shared" si="1"/>
        <v>OK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</row>
    <row r="22" spans="1:23" ht="45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/>
      <c r="K22" s="32">
        <f t="shared" si="0"/>
        <v>0</v>
      </c>
      <c r="L22" s="33" t="str">
        <f t="shared" si="1"/>
        <v>OK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</row>
    <row r="23" spans="1:23" ht="45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/>
      <c r="K23" s="32">
        <f t="shared" si="0"/>
        <v>0</v>
      </c>
      <c r="L23" s="33" t="str">
        <f t="shared" si="1"/>
        <v>OK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45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/>
      <c r="K24" s="32">
        <f t="shared" si="0"/>
        <v>0</v>
      </c>
      <c r="L24" s="33" t="str">
        <f t="shared" si="1"/>
        <v>OK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45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/>
      <c r="K25" s="32">
        <f t="shared" si="0"/>
        <v>0</v>
      </c>
      <c r="L25" s="33" t="str">
        <f>IF(K25&lt;0,"ATENÇÃO","OK")</f>
        <v>OK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</row>
    <row r="26" spans="1:23" ht="45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62"/>
      <c r="K26" s="59"/>
      <c r="L26" s="63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45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62"/>
      <c r="K27" s="59"/>
      <c r="L27" s="6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</sheetData>
  <mergeCells count="26">
    <mergeCell ref="B11:B18"/>
    <mergeCell ref="B20:B25"/>
    <mergeCell ref="A26:A27"/>
    <mergeCell ref="B26:B27"/>
    <mergeCell ref="I26:I27"/>
    <mergeCell ref="A11:A18"/>
    <mergeCell ref="A20:A25"/>
    <mergeCell ref="B9:B10"/>
    <mergeCell ref="P1:P2"/>
    <mergeCell ref="Q1:Q2"/>
    <mergeCell ref="R1:R2"/>
    <mergeCell ref="A1:C1"/>
    <mergeCell ref="D1:I1"/>
    <mergeCell ref="J1:L1"/>
    <mergeCell ref="M1:M2"/>
    <mergeCell ref="A9:A10"/>
    <mergeCell ref="N1:N2"/>
    <mergeCell ref="O1:O2"/>
    <mergeCell ref="W1:W2"/>
    <mergeCell ref="A2:L2"/>
    <mergeCell ref="A4:A7"/>
    <mergeCell ref="B4:B7"/>
    <mergeCell ref="V1:V2"/>
    <mergeCell ref="S1:S2"/>
    <mergeCell ref="T1:T2"/>
    <mergeCell ref="U1:U2"/>
  </mergeCells>
  <conditionalFormatting sqref="M4:W4 M5:P25 R5:U25 W5:W25">
    <cfRule type="cellIs" dxfId="35" priority="4" stopIfTrue="1" operator="greaterThan">
      <formula>0</formula>
    </cfRule>
    <cfRule type="cellIs" dxfId="34" priority="5" stopIfTrue="1" operator="greaterThan">
      <formula>0</formula>
    </cfRule>
    <cfRule type="cellIs" dxfId="33" priority="6" stopIfTrue="1" operator="greaterThan">
      <formula>0</formula>
    </cfRule>
  </conditionalFormatting>
  <conditionalFormatting sqref="Q5:Q25 V5:V25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="80" zoomScaleNormal="80" workbookViewId="0">
      <selection activeCell="A4" sqref="A4:A25"/>
    </sheetView>
  </sheetViews>
  <sheetFormatPr defaultColWidth="9.7109375" defaultRowHeight="15" x14ac:dyDescent="0.25"/>
  <cols>
    <col min="1" max="1" width="14.5703125" style="1" customWidth="1"/>
    <col min="2" max="2" width="5.5703125" style="2" bestFit="1" customWidth="1"/>
    <col min="3" max="3" width="6" style="23" bestFit="1" customWidth="1"/>
    <col min="4" max="4" width="53.85546875" style="2" bestFit="1" customWidth="1"/>
    <col min="5" max="5" width="13.28515625" style="2" customWidth="1"/>
    <col min="6" max="8" width="11.28515625" style="2" customWidth="1"/>
    <col min="9" max="9" width="12.710937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23" width="12" style="26" customWidth="1"/>
    <col min="24" max="16384" width="9.7109375" style="20"/>
  </cols>
  <sheetData>
    <row r="1" spans="1:23" ht="33" customHeight="1" x14ac:dyDescent="0.25">
      <c r="A1" s="69" t="s">
        <v>45</v>
      </c>
      <c r="B1" s="70"/>
      <c r="C1" s="71"/>
      <c r="D1" s="69" t="s">
        <v>44</v>
      </c>
      <c r="E1" s="70"/>
      <c r="F1" s="70"/>
      <c r="G1" s="70"/>
      <c r="H1" s="70"/>
      <c r="I1" s="71"/>
      <c r="J1" s="69" t="s">
        <v>47</v>
      </c>
      <c r="K1" s="70"/>
      <c r="L1" s="71"/>
      <c r="M1" s="66" t="s">
        <v>40</v>
      </c>
      <c r="N1" s="66" t="s">
        <v>40</v>
      </c>
      <c r="O1" s="66" t="s">
        <v>40</v>
      </c>
      <c r="P1" s="68" t="s">
        <v>40</v>
      </c>
      <c r="Q1" s="68" t="s">
        <v>40</v>
      </c>
      <c r="R1" s="68" t="s">
        <v>40</v>
      </c>
      <c r="S1" s="68" t="s">
        <v>40</v>
      </c>
      <c r="T1" s="68" t="s">
        <v>40</v>
      </c>
      <c r="U1" s="68" t="s">
        <v>40</v>
      </c>
      <c r="V1" s="68" t="s">
        <v>40</v>
      </c>
      <c r="W1" s="68" t="s">
        <v>40</v>
      </c>
    </row>
    <row r="2" spans="1:23" ht="21.7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7"/>
      <c r="N2" s="67"/>
      <c r="O2" s="67"/>
      <c r="P2" s="68"/>
      <c r="Q2" s="68"/>
      <c r="R2" s="68"/>
      <c r="S2" s="68"/>
      <c r="T2" s="68"/>
      <c r="U2" s="68"/>
      <c r="V2" s="68"/>
      <c r="W2" s="68"/>
    </row>
    <row r="3" spans="1:23" s="21" customFormat="1" ht="45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0</v>
      </c>
      <c r="L3" s="28" t="s">
        <v>7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  <c r="W3" s="19" t="s">
        <v>2</v>
      </c>
    </row>
    <row r="4" spans="1:23" ht="30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v>400</v>
      </c>
      <c r="K4" s="32">
        <f t="shared" ref="K4:K25" si="0">J4-(SUM(M4:W4))</f>
        <v>400</v>
      </c>
      <c r="L4" s="33" t="str">
        <f>IF(K4&lt;0,"ATENÇÃO","OK")</f>
        <v>OK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</row>
    <row r="5" spans="1:23" ht="225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>
        <v>50</v>
      </c>
      <c r="K5" s="32">
        <f t="shared" si="0"/>
        <v>50</v>
      </c>
      <c r="L5" s="33" t="str">
        <f t="shared" ref="L5:L24" si="1">IF(K5&lt;0,"ATENÇÃO","OK")</f>
        <v>OK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</row>
    <row r="6" spans="1:23" ht="240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v>67</v>
      </c>
      <c r="K6" s="32">
        <f t="shared" si="0"/>
        <v>67</v>
      </c>
      <c r="L6" s="33" t="str">
        <f t="shared" si="1"/>
        <v>OK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</row>
    <row r="7" spans="1:23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/>
      <c r="K7" s="32">
        <f t="shared" si="0"/>
        <v>0</v>
      </c>
      <c r="L7" s="33" t="str">
        <f t="shared" si="1"/>
        <v>OK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</row>
    <row r="8" spans="1:23" ht="409.5" x14ac:dyDescent="0.25">
      <c r="A8" s="6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v>400</v>
      </c>
      <c r="K8" s="32">
        <f t="shared" si="0"/>
        <v>400</v>
      </c>
      <c r="L8" s="33" t="str">
        <f t="shared" si="1"/>
        <v>OK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</row>
    <row r="9" spans="1:23" ht="75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v>200</v>
      </c>
      <c r="K9" s="32">
        <f t="shared" si="0"/>
        <v>200</v>
      </c>
      <c r="L9" s="33" t="str">
        <f t="shared" si="1"/>
        <v>OK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23" ht="75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/>
      <c r="K10" s="32">
        <f t="shared" si="0"/>
        <v>0</v>
      </c>
      <c r="L10" s="33" t="str">
        <f t="shared" si="1"/>
        <v>OK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</row>
    <row r="11" spans="1:23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v>60</v>
      </c>
      <c r="K11" s="32">
        <f t="shared" si="0"/>
        <v>60</v>
      </c>
      <c r="L11" s="33" t="str">
        <f t="shared" si="1"/>
        <v>OK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</row>
    <row r="12" spans="1:23" ht="30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/>
      <c r="K12" s="32">
        <f t="shared" si="0"/>
        <v>0</v>
      </c>
      <c r="L12" s="33" t="str">
        <f t="shared" si="1"/>
        <v>OK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</row>
    <row r="13" spans="1:23" ht="30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/>
      <c r="K13" s="32">
        <f t="shared" si="0"/>
        <v>0</v>
      </c>
      <c r="L13" s="33" t="str">
        <f t="shared" si="1"/>
        <v>OK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</row>
    <row r="14" spans="1:23" ht="9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>
        <v>60</v>
      </c>
      <c r="K14" s="32">
        <f t="shared" si="0"/>
        <v>60</v>
      </c>
      <c r="L14" s="33" t="str">
        <f t="shared" si="1"/>
        <v>OK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23" ht="9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>
        <v>60</v>
      </c>
      <c r="K15" s="32">
        <f t="shared" si="0"/>
        <v>60</v>
      </c>
      <c r="L15" s="33" t="str">
        <f t="shared" si="1"/>
        <v>OK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</row>
    <row r="16" spans="1:23" ht="9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>
        <v>60</v>
      </c>
      <c r="K16" s="32">
        <f t="shared" si="0"/>
        <v>60</v>
      </c>
      <c r="L16" s="33" t="str">
        <f t="shared" si="1"/>
        <v>OK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</row>
    <row r="17" spans="1:23" ht="9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>
        <v>60</v>
      </c>
      <c r="K17" s="32">
        <f t="shared" si="0"/>
        <v>60</v>
      </c>
      <c r="L17" s="33" t="str">
        <f t="shared" si="1"/>
        <v>OK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</row>
    <row r="18" spans="1:23" ht="9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/>
      <c r="K18" s="32">
        <f t="shared" si="0"/>
        <v>0</v>
      </c>
      <c r="L18" s="33" t="str">
        <f t="shared" si="1"/>
        <v>OK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</row>
    <row r="19" spans="1:23" ht="90" x14ac:dyDescent="0.25">
      <c r="A19" s="6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/>
      <c r="K19" s="32">
        <f t="shared" si="0"/>
        <v>0</v>
      </c>
      <c r="L19" s="33" t="str">
        <f t="shared" si="1"/>
        <v>OK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</row>
    <row r="20" spans="1:23" ht="60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/>
      <c r="K20" s="32">
        <f t="shared" si="0"/>
        <v>0</v>
      </c>
      <c r="L20" s="33" t="str">
        <f t="shared" si="1"/>
        <v>OK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</row>
    <row r="21" spans="1:23" ht="45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/>
      <c r="K21" s="32">
        <f t="shared" si="0"/>
        <v>0</v>
      </c>
      <c r="L21" s="33" t="str">
        <f t="shared" si="1"/>
        <v>OK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</row>
    <row r="22" spans="1:23" ht="45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/>
      <c r="K22" s="32">
        <f t="shared" si="0"/>
        <v>0</v>
      </c>
      <c r="L22" s="33" t="str">
        <f t="shared" si="1"/>
        <v>OK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</row>
    <row r="23" spans="1:23" ht="45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/>
      <c r="K23" s="32">
        <f t="shared" si="0"/>
        <v>0</v>
      </c>
      <c r="L23" s="33" t="str">
        <f t="shared" si="1"/>
        <v>OK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45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/>
      <c r="K24" s="32">
        <f t="shared" si="0"/>
        <v>0</v>
      </c>
      <c r="L24" s="33" t="str">
        <f t="shared" si="1"/>
        <v>OK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45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/>
      <c r="K25" s="32">
        <f t="shared" si="0"/>
        <v>0</v>
      </c>
      <c r="L25" s="33" t="str">
        <f>IF(K25&lt;0,"ATENÇÃO","OK")</f>
        <v>OK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</row>
    <row r="26" spans="1:23" ht="45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62"/>
      <c r="K26" s="59"/>
      <c r="L26" s="63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45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62"/>
      <c r="K27" s="59"/>
      <c r="L27" s="6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</sheetData>
  <mergeCells count="26">
    <mergeCell ref="B11:B18"/>
    <mergeCell ref="B20:B25"/>
    <mergeCell ref="A26:A27"/>
    <mergeCell ref="B26:B27"/>
    <mergeCell ref="I26:I27"/>
    <mergeCell ref="A11:A18"/>
    <mergeCell ref="A20:A25"/>
    <mergeCell ref="B9:B10"/>
    <mergeCell ref="P1:P2"/>
    <mergeCell ref="Q1:Q2"/>
    <mergeCell ref="R1:R2"/>
    <mergeCell ref="A1:C1"/>
    <mergeCell ref="D1:I1"/>
    <mergeCell ref="J1:L1"/>
    <mergeCell ref="M1:M2"/>
    <mergeCell ref="A9:A10"/>
    <mergeCell ref="N1:N2"/>
    <mergeCell ref="O1:O2"/>
    <mergeCell ref="W1:W2"/>
    <mergeCell ref="A2:L2"/>
    <mergeCell ref="A4:A7"/>
    <mergeCell ref="B4:B7"/>
    <mergeCell ref="V1:V2"/>
    <mergeCell ref="S1:S2"/>
    <mergeCell ref="T1:T2"/>
    <mergeCell ref="U1:U2"/>
  </mergeCells>
  <conditionalFormatting sqref="M4:W4 M5:P25 R5:U25 W5:W25">
    <cfRule type="cellIs" dxfId="29" priority="4" stopIfTrue="1" operator="greaterThan">
      <formula>0</formula>
    </cfRule>
    <cfRule type="cellIs" dxfId="28" priority="5" stopIfTrue="1" operator="greaterThan">
      <formula>0</formula>
    </cfRule>
    <cfRule type="cellIs" dxfId="27" priority="6" stopIfTrue="1" operator="greaterThan">
      <formula>0</formula>
    </cfRule>
  </conditionalFormatting>
  <conditionalFormatting sqref="Q5:Q25 V5:V25">
    <cfRule type="cellIs" dxfId="26" priority="1" stopIfTrue="1" operator="greaterThan">
      <formula>0</formula>
    </cfRule>
    <cfRule type="cellIs" dxfId="25" priority="2" stopIfTrue="1" operator="greaterThan">
      <formula>0</formula>
    </cfRule>
    <cfRule type="cellIs" dxfId="24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="80" zoomScaleNormal="80" workbookViewId="0">
      <selection activeCell="A4" sqref="A4:A25"/>
    </sheetView>
  </sheetViews>
  <sheetFormatPr defaultColWidth="9.7109375" defaultRowHeight="15" x14ac:dyDescent="0.25"/>
  <cols>
    <col min="1" max="1" width="14.5703125" style="1" customWidth="1"/>
    <col min="2" max="2" width="5.5703125" style="2" bestFit="1" customWidth="1"/>
    <col min="3" max="3" width="6" style="23" bestFit="1" customWidth="1"/>
    <col min="4" max="4" width="53.85546875" style="2" bestFit="1" customWidth="1"/>
    <col min="5" max="5" width="13.28515625" style="2" customWidth="1"/>
    <col min="6" max="8" width="11.28515625" style="2" customWidth="1"/>
    <col min="9" max="9" width="12.710937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23" width="12" style="26" customWidth="1"/>
    <col min="24" max="16384" width="9.7109375" style="20"/>
  </cols>
  <sheetData>
    <row r="1" spans="1:23" ht="33" customHeight="1" x14ac:dyDescent="0.25">
      <c r="A1" s="69" t="s">
        <v>45</v>
      </c>
      <c r="B1" s="70"/>
      <c r="C1" s="71"/>
      <c r="D1" s="69" t="s">
        <v>44</v>
      </c>
      <c r="E1" s="70"/>
      <c r="F1" s="70"/>
      <c r="G1" s="70"/>
      <c r="H1" s="70"/>
      <c r="I1" s="71"/>
      <c r="J1" s="69" t="s">
        <v>47</v>
      </c>
      <c r="K1" s="70"/>
      <c r="L1" s="71"/>
      <c r="M1" s="66" t="s">
        <v>40</v>
      </c>
      <c r="N1" s="66" t="s">
        <v>40</v>
      </c>
      <c r="O1" s="66" t="s">
        <v>40</v>
      </c>
      <c r="P1" s="68" t="s">
        <v>40</v>
      </c>
      <c r="Q1" s="68" t="s">
        <v>40</v>
      </c>
      <c r="R1" s="68" t="s">
        <v>40</v>
      </c>
      <c r="S1" s="68" t="s">
        <v>40</v>
      </c>
      <c r="T1" s="68" t="s">
        <v>40</v>
      </c>
      <c r="U1" s="68" t="s">
        <v>40</v>
      </c>
      <c r="V1" s="68" t="s">
        <v>40</v>
      </c>
      <c r="W1" s="68" t="s">
        <v>40</v>
      </c>
    </row>
    <row r="2" spans="1:23" ht="21.7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7"/>
      <c r="N2" s="67"/>
      <c r="O2" s="67"/>
      <c r="P2" s="68"/>
      <c r="Q2" s="68"/>
      <c r="R2" s="68"/>
      <c r="S2" s="68"/>
      <c r="T2" s="68"/>
      <c r="U2" s="68"/>
      <c r="V2" s="68"/>
      <c r="W2" s="68"/>
    </row>
    <row r="3" spans="1:23" s="21" customFormat="1" ht="45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0</v>
      </c>
      <c r="L3" s="28" t="s">
        <v>7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  <c r="W3" s="19" t="s">
        <v>2</v>
      </c>
    </row>
    <row r="4" spans="1:23" ht="30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v>700</v>
      </c>
      <c r="K4" s="32">
        <f t="shared" ref="K4:K25" si="0">J4-(SUM(M4:W4))</f>
        <v>700</v>
      </c>
      <c r="L4" s="33" t="str">
        <f>IF(K4&lt;0,"ATENÇÃO","OK")</f>
        <v>OK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</row>
    <row r="5" spans="1:23" ht="225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>
        <v>42</v>
      </c>
      <c r="K5" s="32">
        <f t="shared" si="0"/>
        <v>42</v>
      </c>
      <c r="L5" s="33" t="str">
        <f t="shared" ref="L5:L24" si="1">IF(K5&lt;0,"ATENÇÃO","OK")</f>
        <v>OK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</row>
    <row r="6" spans="1:23" ht="240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v>109</v>
      </c>
      <c r="K6" s="32">
        <f t="shared" si="0"/>
        <v>109</v>
      </c>
      <c r="L6" s="33" t="str">
        <f t="shared" si="1"/>
        <v>OK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</row>
    <row r="7" spans="1:23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/>
      <c r="K7" s="32">
        <f t="shared" si="0"/>
        <v>0</v>
      </c>
      <c r="L7" s="33" t="str">
        <f t="shared" si="1"/>
        <v>OK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</row>
    <row r="8" spans="1:23" ht="409.5" x14ac:dyDescent="0.25">
      <c r="A8" s="6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v>1000</v>
      </c>
      <c r="K8" s="32">
        <f t="shared" si="0"/>
        <v>1000</v>
      </c>
      <c r="L8" s="33" t="str">
        <f t="shared" si="1"/>
        <v>OK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</row>
    <row r="9" spans="1:23" ht="75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v>600</v>
      </c>
      <c r="K9" s="32">
        <f t="shared" si="0"/>
        <v>600</v>
      </c>
      <c r="L9" s="33" t="str">
        <f t="shared" si="1"/>
        <v>OK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23" ht="75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/>
      <c r="K10" s="32">
        <f t="shared" si="0"/>
        <v>0</v>
      </c>
      <c r="L10" s="33" t="str">
        <f t="shared" si="1"/>
        <v>OK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</row>
    <row r="11" spans="1:23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v>60</v>
      </c>
      <c r="K11" s="32">
        <f t="shared" si="0"/>
        <v>60</v>
      </c>
      <c r="L11" s="33" t="str">
        <f t="shared" si="1"/>
        <v>OK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</row>
    <row r="12" spans="1:23" ht="30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/>
      <c r="K12" s="32">
        <f t="shared" si="0"/>
        <v>0</v>
      </c>
      <c r="L12" s="33" t="str">
        <f t="shared" si="1"/>
        <v>OK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</row>
    <row r="13" spans="1:23" ht="30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/>
      <c r="K13" s="32">
        <f t="shared" si="0"/>
        <v>0</v>
      </c>
      <c r="L13" s="33" t="str">
        <f t="shared" si="1"/>
        <v>OK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</row>
    <row r="14" spans="1:23" ht="9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>
        <v>100</v>
      </c>
      <c r="K14" s="32">
        <f t="shared" si="0"/>
        <v>100</v>
      </c>
      <c r="L14" s="33" t="str">
        <f t="shared" si="1"/>
        <v>OK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23" ht="9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>
        <v>100</v>
      </c>
      <c r="K15" s="32">
        <f t="shared" si="0"/>
        <v>100</v>
      </c>
      <c r="L15" s="33" t="str">
        <f t="shared" si="1"/>
        <v>OK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</row>
    <row r="16" spans="1:23" ht="9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>
        <v>100</v>
      </c>
      <c r="K16" s="32">
        <f t="shared" si="0"/>
        <v>100</v>
      </c>
      <c r="L16" s="33" t="str">
        <f t="shared" si="1"/>
        <v>OK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</row>
    <row r="17" spans="1:23" ht="9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>
        <v>100</v>
      </c>
      <c r="K17" s="32">
        <f t="shared" si="0"/>
        <v>100</v>
      </c>
      <c r="L17" s="33" t="str">
        <f t="shared" si="1"/>
        <v>OK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</row>
    <row r="18" spans="1:23" ht="9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/>
      <c r="K18" s="32">
        <f t="shared" si="0"/>
        <v>0</v>
      </c>
      <c r="L18" s="33" t="str">
        <f t="shared" si="1"/>
        <v>OK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</row>
    <row r="19" spans="1:23" ht="90" x14ac:dyDescent="0.25">
      <c r="A19" s="6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/>
      <c r="K19" s="32">
        <f t="shared" si="0"/>
        <v>0</v>
      </c>
      <c r="L19" s="33" t="str">
        <f t="shared" si="1"/>
        <v>OK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</row>
    <row r="20" spans="1:23" ht="60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/>
      <c r="K20" s="32">
        <f t="shared" si="0"/>
        <v>0</v>
      </c>
      <c r="L20" s="33" t="str">
        <f t="shared" si="1"/>
        <v>OK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</row>
    <row r="21" spans="1:23" ht="45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/>
      <c r="K21" s="32">
        <f t="shared" si="0"/>
        <v>0</v>
      </c>
      <c r="L21" s="33" t="str">
        <f t="shared" si="1"/>
        <v>OK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</row>
    <row r="22" spans="1:23" ht="45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/>
      <c r="K22" s="32">
        <f t="shared" si="0"/>
        <v>0</v>
      </c>
      <c r="L22" s="33" t="str">
        <f t="shared" si="1"/>
        <v>OK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</row>
    <row r="23" spans="1:23" ht="45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/>
      <c r="K23" s="32">
        <f t="shared" si="0"/>
        <v>0</v>
      </c>
      <c r="L23" s="33" t="str">
        <f t="shared" si="1"/>
        <v>OK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45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/>
      <c r="K24" s="32">
        <f t="shared" si="0"/>
        <v>0</v>
      </c>
      <c r="L24" s="33" t="str">
        <f t="shared" si="1"/>
        <v>OK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45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/>
      <c r="K25" s="32">
        <f t="shared" si="0"/>
        <v>0</v>
      </c>
      <c r="L25" s="33" t="str">
        <f>IF(K25&lt;0,"ATENÇÃO","OK")</f>
        <v>OK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</row>
    <row r="26" spans="1:23" ht="45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62"/>
      <c r="K26" s="59"/>
      <c r="L26" s="63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45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62"/>
      <c r="K27" s="59"/>
      <c r="L27" s="6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</sheetData>
  <mergeCells count="26">
    <mergeCell ref="B11:B18"/>
    <mergeCell ref="B20:B25"/>
    <mergeCell ref="A26:A27"/>
    <mergeCell ref="B26:B27"/>
    <mergeCell ref="I26:I27"/>
    <mergeCell ref="A11:A18"/>
    <mergeCell ref="A20:A25"/>
    <mergeCell ref="B9:B10"/>
    <mergeCell ref="P1:P2"/>
    <mergeCell ref="Q1:Q2"/>
    <mergeCell ref="R1:R2"/>
    <mergeCell ref="A1:C1"/>
    <mergeCell ref="D1:I1"/>
    <mergeCell ref="J1:L1"/>
    <mergeCell ref="M1:M2"/>
    <mergeCell ref="A9:A10"/>
    <mergeCell ref="N1:N2"/>
    <mergeCell ref="O1:O2"/>
    <mergeCell ref="W1:W2"/>
    <mergeCell ref="A2:L2"/>
    <mergeCell ref="A4:A7"/>
    <mergeCell ref="B4:B7"/>
    <mergeCell ref="V1:V2"/>
    <mergeCell ref="S1:S2"/>
    <mergeCell ref="T1:T2"/>
    <mergeCell ref="U1:U2"/>
  </mergeCells>
  <conditionalFormatting sqref="M4:W4 M5:P25 R5:U25 W5:W25">
    <cfRule type="cellIs" dxfId="23" priority="4" stopIfTrue="1" operator="greaterThan">
      <formula>0</formula>
    </cfRule>
    <cfRule type="cellIs" dxfId="22" priority="5" stopIfTrue="1" operator="greaterThan">
      <formula>0</formula>
    </cfRule>
    <cfRule type="cellIs" dxfId="21" priority="6" stopIfTrue="1" operator="greaterThan">
      <formula>0</formula>
    </cfRule>
  </conditionalFormatting>
  <conditionalFormatting sqref="Q5:Q25 V5:V25">
    <cfRule type="cellIs" dxfId="20" priority="1" stopIfTrue="1" operator="greaterThan">
      <formula>0</formula>
    </cfRule>
    <cfRule type="cellIs" dxfId="19" priority="2" stopIfTrue="1" operator="greaterThan">
      <formula>0</formula>
    </cfRule>
    <cfRule type="cellIs" dxfId="18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="80" zoomScaleNormal="80" workbookViewId="0">
      <selection activeCell="A4" sqref="A4:A25"/>
    </sheetView>
  </sheetViews>
  <sheetFormatPr defaultColWidth="9.7109375" defaultRowHeight="15" x14ac:dyDescent="0.25"/>
  <cols>
    <col min="1" max="1" width="14.5703125" style="1" customWidth="1"/>
    <col min="2" max="2" width="5.5703125" style="2" bestFit="1" customWidth="1"/>
    <col min="3" max="3" width="6" style="23" bestFit="1" customWidth="1"/>
    <col min="4" max="4" width="53.85546875" style="2" bestFit="1" customWidth="1"/>
    <col min="5" max="5" width="13.28515625" style="2" customWidth="1"/>
    <col min="6" max="8" width="11.28515625" style="2" customWidth="1"/>
    <col min="9" max="9" width="12.710937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23" width="12" style="26" customWidth="1"/>
    <col min="24" max="16384" width="9.7109375" style="20"/>
  </cols>
  <sheetData>
    <row r="1" spans="1:23" ht="33" customHeight="1" x14ac:dyDescent="0.25">
      <c r="A1" s="69" t="s">
        <v>45</v>
      </c>
      <c r="B1" s="70"/>
      <c r="C1" s="71"/>
      <c r="D1" s="69" t="s">
        <v>44</v>
      </c>
      <c r="E1" s="70"/>
      <c r="F1" s="70"/>
      <c r="G1" s="70"/>
      <c r="H1" s="70"/>
      <c r="I1" s="71"/>
      <c r="J1" s="69" t="s">
        <v>47</v>
      </c>
      <c r="K1" s="70"/>
      <c r="L1" s="71"/>
      <c r="M1" s="66" t="s">
        <v>40</v>
      </c>
      <c r="N1" s="66" t="s">
        <v>40</v>
      </c>
      <c r="O1" s="66" t="s">
        <v>40</v>
      </c>
      <c r="P1" s="68" t="s">
        <v>40</v>
      </c>
      <c r="Q1" s="68" t="s">
        <v>40</v>
      </c>
      <c r="R1" s="68" t="s">
        <v>40</v>
      </c>
      <c r="S1" s="68" t="s">
        <v>40</v>
      </c>
      <c r="T1" s="68" t="s">
        <v>40</v>
      </c>
      <c r="U1" s="68" t="s">
        <v>40</v>
      </c>
      <c r="V1" s="68" t="s">
        <v>40</v>
      </c>
      <c r="W1" s="68" t="s">
        <v>40</v>
      </c>
    </row>
    <row r="2" spans="1:23" ht="21.7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7"/>
      <c r="N2" s="67"/>
      <c r="O2" s="67"/>
      <c r="P2" s="68"/>
      <c r="Q2" s="68"/>
      <c r="R2" s="68"/>
      <c r="S2" s="68"/>
      <c r="T2" s="68"/>
      <c r="U2" s="68"/>
      <c r="V2" s="68"/>
      <c r="W2" s="68"/>
    </row>
    <row r="3" spans="1:23" s="21" customFormat="1" ht="45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0</v>
      </c>
      <c r="L3" s="28" t="s">
        <v>7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  <c r="W3" s="19" t="s">
        <v>2</v>
      </c>
    </row>
    <row r="4" spans="1:23" ht="30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v>2250</v>
      </c>
      <c r="K4" s="32">
        <f t="shared" ref="K4:K25" si="0">J4-(SUM(M4:W4))</f>
        <v>2250</v>
      </c>
      <c r="L4" s="33" t="str">
        <f>IF(K4&lt;0,"ATENÇÃO","OK")</f>
        <v>OK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</row>
    <row r="5" spans="1:23" ht="225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>
        <v>25</v>
      </c>
      <c r="K5" s="32">
        <f t="shared" si="0"/>
        <v>25</v>
      </c>
      <c r="L5" s="33" t="str">
        <f t="shared" ref="L5:L24" si="1">IF(K5&lt;0,"ATENÇÃO","OK")</f>
        <v>OK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</row>
    <row r="6" spans="1:23" ht="240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v>250</v>
      </c>
      <c r="K6" s="32">
        <f t="shared" si="0"/>
        <v>250</v>
      </c>
      <c r="L6" s="33" t="str">
        <f t="shared" si="1"/>
        <v>OK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</row>
    <row r="7" spans="1:23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/>
      <c r="K7" s="32">
        <f t="shared" si="0"/>
        <v>0</v>
      </c>
      <c r="L7" s="33" t="str">
        <f t="shared" si="1"/>
        <v>OK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</row>
    <row r="8" spans="1:23" ht="409.5" x14ac:dyDescent="0.25">
      <c r="A8" s="6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v>850</v>
      </c>
      <c r="K8" s="32">
        <f t="shared" si="0"/>
        <v>850</v>
      </c>
      <c r="L8" s="33" t="str">
        <f t="shared" si="1"/>
        <v>OK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</row>
    <row r="9" spans="1:23" ht="75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v>1300</v>
      </c>
      <c r="K9" s="32">
        <f t="shared" si="0"/>
        <v>1300</v>
      </c>
      <c r="L9" s="33" t="str">
        <f t="shared" si="1"/>
        <v>OK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23" ht="75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/>
      <c r="K10" s="32">
        <f t="shared" si="0"/>
        <v>0</v>
      </c>
      <c r="L10" s="33" t="str">
        <f t="shared" si="1"/>
        <v>OK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</row>
    <row r="11" spans="1:23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v>72</v>
      </c>
      <c r="K11" s="32">
        <f t="shared" si="0"/>
        <v>72</v>
      </c>
      <c r="L11" s="33" t="str">
        <f t="shared" si="1"/>
        <v>OK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</row>
    <row r="12" spans="1:23" ht="30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/>
      <c r="K12" s="32">
        <f t="shared" si="0"/>
        <v>0</v>
      </c>
      <c r="L12" s="33" t="str">
        <f t="shared" si="1"/>
        <v>OK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</row>
    <row r="13" spans="1:23" ht="30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/>
      <c r="K13" s="32">
        <f t="shared" si="0"/>
        <v>0</v>
      </c>
      <c r="L13" s="33" t="str">
        <f t="shared" si="1"/>
        <v>OK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</row>
    <row r="14" spans="1:23" ht="9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>
        <v>60</v>
      </c>
      <c r="K14" s="32">
        <f t="shared" si="0"/>
        <v>60</v>
      </c>
      <c r="L14" s="33" t="str">
        <f t="shared" si="1"/>
        <v>OK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23" ht="9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>
        <v>60</v>
      </c>
      <c r="K15" s="32">
        <f t="shared" si="0"/>
        <v>60</v>
      </c>
      <c r="L15" s="33" t="str">
        <f t="shared" si="1"/>
        <v>OK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</row>
    <row r="16" spans="1:23" ht="9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>
        <v>120</v>
      </c>
      <c r="K16" s="32">
        <f t="shared" si="0"/>
        <v>120</v>
      </c>
      <c r="L16" s="33" t="str">
        <f t="shared" si="1"/>
        <v>OK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</row>
    <row r="17" spans="1:23" ht="9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>
        <v>120</v>
      </c>
      <c r="K17" s="32">
        <f t="shared" si="0"/>
        <v>120</v>
      </c>
      <c r="L17" s="33" t="str">
        <f t="shared" si="1"/>
        <v>OK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</row>
    <row r="18" spans="1:23" ht="9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/>
      <c r="K18" s="32">
        <f t="shared" si="0"/>
        <v>0</v>
      </c>
      <c r="L18" s="33" t="str">
        <f t="shared" si="1"/>
        <v>OK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</row>
    <row r="19" spans="1:23" ht="90" x14ac:dyDescent="0.25">
      <c r="A19" s="6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/>
      <c r="K19" s="32">
        <f t="shared" si="0"/>
        <v>0</v>
      </c>
      <c r="L19" s="33" t="str">
        <f t="shared" si="1"/>
        <v>OK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</row>
    <row r="20" spans="1:23" ht="60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/>
      <c r="K20" s="32">
        <f t="shared" si="0"/>
        <v>0</v>
      </c>
      <c r="L20" s="33" t="str">
        <f t="shared" si="1"/>
        <v>OK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</row>
    <row r="21" spans="1:23" ht="45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/>
      <c r="K21" s="32">
        <f t="shared" si="0"/>
        <v>0</v>
      </c>
      <c r="L21" s="33" t="str">
        <f t="shared" si="1"/>
        <v>OK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</row>
    <row r="22" spans="1:23" ht="45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/>
      <c r="K22" s="32">
        <f t="shared" si="0"/>
        <v>0</v>
      </c>
      <c r="L22" s="33" t="str">
        <f t="shared" si="1"/>
        <v>OK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</row>
    <row r="23" spans="1:23" ht="45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/>
      <c r="K23" s="32">
        <f t="shared" si="0"/>
        <v>0</v>
      </c>
      <c r="L23" s="33" t="str">
        <f t="shared" si="1"/>
        <v>OK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45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/>
      <c r="K24" s="32">
        <f t="shared" si="0"/>
        <v>0</v>
      </c>
      <c r="L24" s="33" t="str">
        <f t="shared" si="1"/>
        <v>OK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45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/>
      <c r="K25" s="32">
        <f t="shared" si="0"/>
        <v>0</v>
      </c>
      <c r="L25" s="33" t="str">
        <f>IF(K25&lt;0,"ATENÇÃO","OK")</f>
        <v>OK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</row>
    <row r="26" spans="1:23" ht="45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62"/>
      <c r="K26" s="59"/>
      <c r="L26" s="63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45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62"/>
      <c r="K27" s="59"/>
      <c r="L27" s="6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</sheetData>
  <mergeCells count="26">
    <mergeCell ref="B11:B18"/>
    <mergeCell ref="B20:B25"/>
    <mergeCell ref="A26:A27"/>
    <mergeCell ref="B26:B27"/>
    <mergeCell ref="I26:I27"/>
    <mergeCell ref="A11:A18"/>
    <mergeCell ref="A20:A25"/>
    <mergeCell ref="B9:B10"/>
    <mergeCell ref="P1:P2"/>
    <mergeCell ref="Q1:Q2"/>
    <mergeCell ref="R1:R2"/>
    <mergeCell ref="A1:C1"/>
    <mergeCell ref="D1:I1"/>
    <mergeCell ref="J1:L1"/>
    <mergeCell ref="M1:M2"/>
    <mergeCell ref="A9:A10"/>
    <mergeCell ref="N1:N2"/>
    <mergeCell ref="O1:O2"/>
    <mergeCell ref="W1:W2"/>
    <mergeCell ref="A2:L2"/>
    <mergeCell ref="A4:A7"/>
    <mergeCell ref="B4:B7"/>
    <mergeCell ref="V1:V2"/>
    <mergeCell ref="S1:S2"/>
    <mergeCell ref="T1:T2"/>
    <mergeCell ref="U1:U2"/>
  </mergeCells>
  <conditionalFormatting sqref="M4:W4 M5:P25 R5:U25 W5:W25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Q5:Q25 V5:V25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opLeftCell="A13" zoomScale="80" zoomScaleNormal="80" workbookViewId="0">
      <selection activeCell="A4" sqref="A4:A25"/>
    </sheetView>
  </sheetViews>
  <sheetFormatPr defaultColWidth="9.7109375" defaultRowHeight="15" x14ac:dyDescent="0.25"/>
  <cols>
    <col min="1" max="1" width="14.5703125" style="1" customWidth="1"/>
    <col min="2" max="2" width="5.5703125" style="2" bestFit="1" customWidth="1"/>
    <col min="3" max="3" width="6" style="23" bestFit="1" customWidth="1"/>
    <col min="4" max="4" width="53.85546875" style="2" bestFit="1" customWidth="1"/>
    <col min="5" max="5" width="13.28515625" style="2" customWidth="1"/>
    <col min="6" max="8" width="11.28515625" style="2" customWidth="1"/>
    <col min="9" max="9" width="12.710937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23" width="12" style="26" customWidth="1"/>
    <col min="24" max="16384" width="9.7109375" style="20"/>
  </cols>
  <sheetData>
    <row r="1" spans="1:23" ht="33" customHeight="1" x14ac:dyDescent="0.25">
      <c r="A1" s="69" t="s">
        <v>45</v>
      </c>
      <c r="B1" s="70"/>
      <c r="C1" s="71"/>
      <c r="D1" s="69" t="s">
        <v>44</v>
      </c>
      <c r="E1" s="70"/>
      <c r="F1" s="70"/>
      <c r="G1" s="70"/>
      <c r="H1" s="70"/>
      <c r="I1" s="71"/>
      <c r="J1" s="69" t="s">
        <v>47</v>
      </c>
      <c r="K1" s="70"/>
      <c r="L1" s="71"/>
      <c r="M1" s="66" t="s">
        <v>40</v>
      </c>
      <c r="N1" s="66" t="s">
        <v>40</v>
      </c>
      <c r="O1" s="66" t="s">
        <v>40</v>
      </c>
      <c r="P1" s="68" t="s">
        <v>40</v>
      </c>
      <c r="Q1" s="68" t="s">
        <v>40</v>
      </c>
      <c r="R1" s="68" t="s">
        <v>40</v>
      </c>
      <c r="S1" s="68" t="s">
        <v>40</v>
      </c>
      <c r="T1" s="68" t="s">
        <v>40</v>
      </c>
      <c r="U1" s="68" t="s">
        <v>40</v>
      </c>
      <c r="V1" s="68" t="s">
        <v>40</v>
      </c>
      <c r="W1" s="68" t="s">
        <v>40</v>
      </c>
    </row>
    <row r="2" spans="1:23" ht="21.7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7"/>
      <c r="N2" s="67"/>
      <c r="O2" s="67"/>
      <c r="P2" s="68"/>
      <c r="Q2" s="68"/>
      <c r="R2" s="68"/>
      <c r="S2" s="68"/>
      <c r="T2" s="68"/>
      <c r="U2" s="68"/>
      <c r="V2" s="68"/>
      <c r="W2" s="68"/>
    </row>
    <row r="3" spans="1:23" s="21" customFormat="1" ht="45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0</v>
      </c>
      <c r="L3" s="28" t="s">
        <v>7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  <c r="W3" s="19" t="s">
        <v>2</v>
      </c>
    </row>
    <row r="4" spans="1:23" ht="30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v>150</v>
      </c>
      <c r="K4" s="32">
        <f t="shared" ref="K4:K25" si="0">J4-(SUM(M4:W4))</f>
        <v>150</v>
      </c>
      <c r="L4" s="33" t="str">
        <f>IF(K4&lt;0,"ATENÇÃO","OK")</f>
        <v>OK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</row>
    <row r="5" spans="1:23" ht="225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>
        <v>100</v>
      </c>
      <c r="K5" s="32">
        <f t="shared" si="0"/>
        <v>100</v>
      </c>
      <c r="L5" s="33" t="str">
        <f t="shared" ref="L5:L24" si="1">IF(K5&lt;0,"ATENÇÃO","OK")</f>
        <v>OK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</row>
    <row r="6" spans="1:23" ht="240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v>300</v>
      </c>
      <c r="K6" s="32">
        <f t="shared" si="0"/>
        <v>300</v>
      </c>
      <c r="L6" s="33" t="str">
        <f t="shared" si="1"/>
        <v>OK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</row>
    <row r="7" spans="1:23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/>
      <c r="K7" s="32">
        <f t="shared" si="0"/>
        <v>0</v>
      </c>
      <c r="L7" s="33" t="str">
        <f t="shared" si="1"/>
        <v>OK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</row>
    <row r="8" spans="1:23" ht="409.5" x14ac:dyDescent="0.25">
      <c r="A8" s="6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v>500</v>
      </c>
      <c r="K8" s="32">
        <f t="shared" si="0"/>
        <v>500</v>
      </c>
      <c r="L8" s="33" t="str">
        <f t="shared" si="1"/>
        <v>OK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</row>
    <row r="9" spans="1:23" ht="75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v>500</v>
      </c>
      <c r="K9" s="32">
        <f t="shared" si="0"/>
        <v>500</v>
      </c>
      <c r="L9" s="33" t="str">
        <f t="shared" si="1"/>
        <v>OK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23" ht="75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/>
      <c r="K10" s="32">
        <f t="shared" si="0"/>
        <v>0</v>
      </c>
      <c r="L10" s="33" t="str">
        <f t="shared" si="1"/>
        <v>OK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</row>
    <row r="11" spans="1:23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v>24</v>
      </c>
      <c r="K11" s="32">
        <f t="shared" si="0"/>
        <v>24</v>
      </c>
      <c r="L11" s="33" t="str">
        <f t="shared" si="1"/>
        <v>OK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</row>
    <row r="12" spans="1:23" ht="30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/>
      <c r="K12" s="32">
        <f t="shared" si="0"/>
        <v>0</v>
      </c>
      <c r="L12" s="33" t="str">
        <f t="shared" si="1"/>
        <v>OK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</row>
    <row r="13" spans="1:23" ht="30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/>
      <c r="K13" s="32">
        <f t="shared" si="0"/>
        <v>0</v>
      </c>
      <c r="L13" s="33" t="str">
        <f t="shared" si="1"/>
        <v>OK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</row>
    <row r="14" spans="1:23" ht="9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/>
      <c r="K14" s="32">
        <f t="shared" si="0"/>
        <v>0</v>
      </c>
      <c r="L14" s="33" t="str">
        <f t="shared" si="1"/>
        <v>OK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23" ht="9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/>
      <c r="K15" s="32">
        <f t="shared" si="0"/>
        <v>0</v>
      </c>
      <c r="L15" s="33" t="str">
        <f t="shared" si="1"/>
        <v>OK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</row>
    <row r="16" spans="1:23" ht="9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/>
      <c r="K16" s="32">
        <f t="shared" si="0"/>
        <v>0</v>
      </c>
      <c r="L16" s="33" t="str">
        <f t="shared" si="1"/>
        <v>OK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</row>
    <row r="17" spans="1:23" ht="9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/>
      <c r="K17" s="32">
        <f t="shared" si="0"/>
        <v>0</v>
      </c>
      <c r="L17" s="33" t="str">
        <f t="shared" si="1"/>
        <v>OK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</row>
    <row r="18" spans="1:23" ht="9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/>
      <c r="K18" s="32">
        <f t="shared" si="0"/>
        <v>0</v>
      </c>
      <c r="L18" s="33" t="str">
        <f t="shared" si="1"/>
        <v>OK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</row>
    <row r="19" spans="1:23" ht="90" x14ac:dyDescent="0.25">
      <c r="A19" s="6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/>
      <c r="K19" s="32">
        <f t="shared" si="0"/>
        <v>0</v>
      </c>
      <c r="L19" s="33" t="str">
        <f t="shared" si="1"/>
        <v>OK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</row>
    <row r="20" spans="1:23" ht="60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/>
      <c r="K20" s="32">
        <f t="shared" si="0"/>
        <v>0</v>
      </c>
      <c r="L20" s="33" t="str">
        <f t="shared" si="1"/>
        <v>OK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</row>
    <row r="21" spans="1:23" ht="45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/>
      <c r="K21" s="32">
        <f t="shared" si="0"/>
        <v>0</v>
      </c>
      <c r="L21" s="33" t="str">
        <f t="shared" si="1"/>
        <v>OK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</row>
    <row r="22" spans="1:23" ht="45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/>
      <c r="K22" s="32">
        <f t="shared" si="0"/>
        <v>0</v>
      </c>
      <c r="L22" s="33" t="str">
        <f t="shared" si="1"/>
        <v>OK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</row>
    <row r="23" spans="1:23" ht="45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/>
      <c r="K23" s="32">
        <f t="shared" si="0"/>
        <v>0</v>
      </c>
      <c r="L23" s="33" t="str">
        <f t="shared" si="1"/>
        <v>OK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45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/>
      <c r="K24" s="32">
        <f t="shared" si="0"/>
        <v>0</v>
      </c>
      <c r="L24" s="33" t="str">
        <f t="shared" si="1"/>
        <v>OK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45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/>
      <c r="K25" s="32">
        <f t="shared" si="0"/>
        <v>0</v>
      </c>
      <c r="L25" s="33" t="str">
        <f>IF(K25&lt;0,"ATENÇÃO","OK")</f>
        <v>OK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</row>
    <row r="26" spans="1:23" ht="45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62"/>
      <c r="K26" s="59"/>
      <c r="L26" s="63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45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62"/>
      <c r="K27" s="59"/>
      <c r="L27" s="6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</sheetData>
  <mergeCells count="26">
    <mergeCell ref="B11:B18"/>
    <mergeCell ref="B20:B25"/>
    <mergeCell ref="A26:A27"/>
    <mergeCell ref="B26:B27"/>
    <mergeCell ref="I26:I27"/>
    <mergeCell ref="A11:A18"/>
    <mergeCell ref="A20:A25"/>
    <mergeCell ref="B9:B10"/>
    <mergeCell ref="P1:P2"/>
    <mergeCell ref="Q1:Q2"/>
    <mergeCell ref="R1:R2"/>
    <mergeCell ref="A1:C1"/>
    <mergeCell ref="D1:I1"/>
    <mergeCell ref="J1:L1"/>
    <mergeCell ref="M1:M2"/>
    <mergeCell ref="A9:A10"/>
    <mergeCell ref="N1:N2"/>
    <mergeCell ref="O1:O2"/>
    <mergeCell ref="W1:W2"/>
    <mergeCell ref="A2:L2"/>
    <mergeCell ref="A4:A7"/>
    <mergeCell ref="B4:B7"/>
    <mergeCell ref="V1:V2"/>
    <mergeCell ref="S1:S2"/>
    <mergeCell ref="T1:T2"/>
    <mergeCell ref="U1:U2"/>
  </mergeCells>
  <conditionalFormatting sqref="M4:W4 M5:P25 R5:U25 W5:W25">
    <cfRule type="cellIs" dxfId="11" priority="4" stopIfTrue="1" operator="greaterThan">
      <formula>0</formula>
    </cfRule>
    <cfRule type="cellIs" dxfId="10" priority="5" stopIfTrue="1" operator="greaterThan">
      <formula>0</formula>
    </cfRule>
    <cfRule type="cellIs" dxfId="9" priority="6" stopIfTrue="1" operator="greaterThan">
      <formula>0</formula>
    </cfRule>
  </conditionalFormatting>
  <conditionalFormatting sqref="Q5:Q25 V5:V25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opLeftCell="A4" workbookViewId="0">
      <selection activeCell="A4" sqref="A4:A25"/>
    </sheetView>
  </sheetViews>
  <sheetFormatPr defaultColWidth="9.7109375" defaultRowHeight="15" x14ac:dyDescent="0.25"/>
  <cols>
    <col min="1" max="1" width="14.5703125" style="1" customWidth="1"/>
    <col min="2" max="2" width="5.5703125" style="2" bestFit="1" customWidth="1"/>
    <col min="3" max="3" width="6" style="23" bestFit="1" customWidth="1"/>
    <col min="4" max="4" width="53.85546875" style="2" bestFit="1" customWidth="1"/>
    <col min="5" max="5" width="13.28515625" style="2" customWidth="1"/>
    <col min="6" max="8" width="11.28515625" style="2" customWidth="1"/>
    <col min="9" max="9" width="12.7109375" style="21" bestFit="1" customWidth="1"/>
    <col min="10" max="10" width="11.28515625" style="24" customWidth="1"/>
    <col min="11" max="11" width="13.28515625" style="3" customWidth="1"/>
    <col min="12" max="12" width="12.5703125" style="25" customWidth="1"/>
    <col min="13" max="23" width="12" style="26" customWidth="1"/>
    <col min="24" max="16384" width="9.7109375" style="20"/>
  </cols>
  <sheetData>
    <row r="1" spans="1:23" ht="33" customHeight="1" x14ac:dyDescent="0.25">
      <c r="A1" s="69" t="s">
        <v>45</v>
      </c>
      <c r="B1" s="70"/>
      <c r="C1" s="71"/>
      <c r="D1" s="69" t="s">
        <v>44</v>
      </c>
      <c r="E1" s="70"/>
      <c r="F1" s="70"/>
      <c r="G1" s="70"/>
      <c r="H1" s="70"/>
      <c r="I1" s="71"/>
      <c r="J1" s="69" t="s">
        <v>47</v>
      </c>
      <c r="K1" s="70"/>
      <c r="L1" s="71"/>
      <c r="M1" s="66" t="s">
        <v>40</v>
      </c>
      <c r="N1" s="66" t="s">
        <v>40</v>
      </c>
      <c r="O1" s="66" t="s">
        <v>40</v>
      </c>
      <c r="P1" s="68" t="s">
        <v>40</v>
      </c>
      <c r="Q1" s="68" t="s">
        <v>40</v>
      </c>
      <c r="R1" s="68" t="s">
        <v>40</v>
      </c>
      <c r="S1" s="68" t="s">
        <v>40</v>
      </c>
      <c r="T1" s="68" t="s">
        <v>40</v>
      </c>
      <c r="U1" s="68" t="s">
        <v>40</v>
      </c>
      <c r="V1" s="68" t="s">
        <v>40</v>
      </c>
      <c r="W1" s="68" t="s">
        <v>40</v>
      </c>
    </row>
    <row r="2" spans="1:23" ht="21.7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7"/>
      <c r="N2" s="67"/>
      <c r="O2" s="67"/>
      <c r="P2" s="68"/>
      <c r="Q2" s="68"/>
      <c r="R2" s="68"/>
      <c r="S2" s="68"/>
      <c r="T2" s="68"/>
      <c r="U2" s="68"/>
      <c r="V2" s="68"/>
      <c r="W2" s="68"/>
    </row>
    <row r="3" spans="1:23" s="21" customFormat="1" ht="45" x14ac:dyDescent="0.2">
      <c r="A3" s="28" t="s">
        <v>3</v>
      </c>
      <c r="B3" s="28" t="s">
        <v>1</v>
      </c>
      <c r="C3" s="17" t="s">
        <v>4</v>
      </c>
      <c r="D3" s="17" t="s">
        <v>6</v>
      </c>
      <c r="E3" s="17" t="s">
        <v>60</v>
      </c>
      <c r="F3" s="17" t="s">
        <v>38</v>
      </c>
      <c r="G3" s="17" t="s">
        <v>51</v>
      </c>
      <c r="H3" s="17" t="s">
        <v>28</v>
      </c>
      <c r="I3" s="18" t="s">
        <v>5</v>
      </c>
      <c r="J3" s="29" t="s">
        <v>30</v>
      </c>
      <c r="K3" s="30" t="s">
        <v>0</v>
      </c>
      <c r="L3" s="28" t="s">
        <v>7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  <c r="W3" s="19" t="s">
        <v>2</v>
      </c>
    </row>
    <row r="4" spans="1:23" ht="300" x14ac:dyDescent="0.25">
      <c r="A4" s="72" t="s">
        <v>115</v>
      </c>
      <c r="B4" s="75">
        <v>1</v>
      </c>
      <c r="C4" s="48">
        <v>1</v>
      </c>
      <c r="D4" s="44" t="s">
        <v>49</v>
      </c>
      <c r="E4" s="44" t="s">
        <v>48</v>
      </c>
      <c r="F4" s="46" t="s">
        <v>50</v>
      </c>
      <c r="G4" s="46" t="s">
        <v>52</v>
      </c>
      <c r="H4" s="46" t="s">
        <v>53</v>
      </c>
      <c r="I4" s="49">
        <v>6.5</v>
      </c>
      <c r="J4" s="52">
        <v>600</v>
      </c>
      <c r="K4" s="32">
        <f t="shared" ref="K4:K25" si="0">J4-(SUM(M4:W4))</f>
        <v>600</v>
      </c>
      <c r="L4" s="33" t="str">
        <f>IF(K4&lt;0,"ATENÇÃO","OK")</f>
        <v>OK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</row>
    <row r="5" spans="1:23" ht="225" x14ac:dyDescent="0.25">
      <c r="A5" s="73"/>
      <c r="B5" s="76"/>
      <c r="C5" s="50">
        <v>2</v>
      </c>
      <c r="D5" s="45" t="s">
        <v>54</v>
      </c>
      <c r="E5" s="45" t="s">
        <v>48</v>
      </c>
      <c r="F5" s="47" t="s">
        <v>55</v>
      </c>
      <c r="G5" s="47" t="s">
        <v>56</v>
      </c>
      <c r="H5" s="46" t="s">
        <v>53</v>
      </c>
      <c r="I5" s="49">
        <v>9.9</v>
      </c>
      <c r="J5" s="52"/>
      <c r="K5" s="32">
        <f t="shared" si="0"/>
        <v>0</v>
      </c>
      <c r="L5" s="33" t="str">
        <f t="shared" ref="L5:L24" si="1">IF(K5&lt;0,"ATENÇÃO","OK")</f>
        <v>OK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</row>
    <row r="6" spans="1:23" ht="240" x14ac:dyDescent="0.25">
      <c r="A6" s="73"/>
      <c r="B6" s="76"/>
      <c r="C6" s="50">
        <v>3</v>
      </c>
      <c r="D6" s="45" t="s">
        <v>57</v>
      </c>
      <c r="E6" s="45" t="s">
        <v>48</v>
      </c>
      <c r="F6" s="47" t="s">
        <v>55</v>
      </c>
      <c r="G6" s="47" t="s">
        <v>58</v>
      </c>
      <c r="H6" s="46" t="s">
        <v>53</v>
      </c>
      <c r="I6" s="49">
        <v>8.9</v>
      </c>
      <c r="J6" s="52">
        <v>120</v>
      </c>
      <c r="K6" s="32">
        <f t="shared" si="0"/>
        <v>120</v>
      </c>
      <c r="L6" s="33" t="str">
        <f t="shared" si="1"/>
        <v>OK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</row>
    <row r="7" spans="1:23" ht="30" x14ac:dyDescent="0.25">
      <c r="A7" s="74"/>
      <c r="B7" s="77"/>
      <c r="C7" s="50">
        <v>4</v>
      </c>
      <c r="D7" s="45" t="s">
        <v>59</v>
      </c>
      <c r="E7" s="45"/>
      <c r="F7" s="47"/>
      <c r="G7" s="47"/>
      <c r="H7" s="46"/>
      <c r="I7" s="49">
        <v>14.49</v>
      </c>
      <c r="J7" s="52"/>
      <c r="K7" s="32">
        <f t="shared" si="0"/>
        <v>0</v>
      </c>
      <c r="L7" s="33" t="str">
        <f t="shared" si="1"/>
        <v>OK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</row>
    <row r="8" spans="1:23" ht="409.5" x14ac:dyDescent="0.25">
      <c r="A8" s="65" t="s">
        <v>113</v>
      </c>
      <c r="B8" s="54">
        <v>2</v>
      </c>
      <c r="C8" s="50">
        <v>5</v>
      </c>
      <c r="D8" s="45" t="s">
        <v>94</v>
      </c>
      <c r="E8" s="45" t="s">
        <v>61</v>
      </c>
      <c r="F8" s="47" t="s">
        <v>95</v>
      </c>
      <c r="G8" s="47" t="s">
        <v>62</v>
      </c>
      <c r="H8" s="46" t="s">
        <v>53</v>
      </c>
      <c r="I8" s="49">
        <v>15.6</v>
      </c>
      <c r="J8" s="52">
        <v>250</v>
      </c>
      <c r="K8" s="32">
        <f t="shared" si="0"/>
        <v>250</v>
      </c>
      <c r="L8" s="33" t="str">
        <f t="shared" si="1"/>
        <v>OK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</row>
    <row r="9" spans="1:23" ht="75" x14ac:dyDescent="0.25">
      <c r="A9" s="72" t="s">
        <v>114</v>
      </c>
      <c r="B9" s="75">
        <v>3</v>
      </c>
      <c r="C9" s="50">
        <v>6</v>
      </c>
      <c r="D9" s="45" t="s">
        <v>96</v>
      </c>
      <c r="E9" s="45" t="s">
        <v>63</v>
      </c>
      <c r="F9" s="47" t="s">
        <v>97</v>
      </c>
      <c r="G9" s="47" t="s">
        <v>64</v>
      </c>
      <c r="H9" s="46" t="s">
        <v>53</v>
      </c>
      <c r="I9" s="49">
        <v>2.57</v>
      </c>
      <c r="J9" s="52">
        <v>250</v>
      </c>
      <c r="K9" s="32">
        <f t="shared" si="0"/>
        <v>250</v>
      </c>
      <c r="L9" s="33" t="str">
        <f t="shared" si="1"/>
        <v>OK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23" ht="75" x14ac:dyDescent="0.25">
      <c r="A10" s="74"/>
      <c r="B10" s="77"/>
      <c r="C10" s="50">
        <v>7</v>
      </c>
      <c r="D10" s="45" t="s">
        <v>98</v>
      </c>
      <c r="E10" s="45" t="s">
        <v>65</v>
      </c>
      <c r="F10" s="47" t="s">
        <v>97</v>
      </c>
      <c r="G10" s="47" t="s">
        <v>66</v>
      </c>
      <c r="H10" s="46" t="s">
        <v>53</v>
      </c>
      <c r="I10" s="49">
        <v>2</v>
      </c>
      <c r="J10" s="52"/>
      <c r="K10" s="32">
        <f t="shared" si="0"/>
        <v>0</v>
      </c>
      <c r="L10" s="33" t="str">
        <f t="shared" si="1"/>
        <v>OK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</row>
    <row r="11" spans="1:23" ht="30" x14ac:dyDescent="0.25">
      <c r="A11" s="72" t="s">
        <v>112</v>
      </c>
      <c r="B11" s="75">
        <v>4</v>
      </c>
      <c r="C11" s="50">
        <v>8</v>
      </c>
      <c r="D11" s="45" t="s">
        <v>99</v>
      </c>
      <c r="E11" s="45" t="s">
        <v>67</v>
      </c>
      <c r="F11" s="47" t="s">
        <v>68</v>
      </c>
      <c r="G11" s="47" t="s">
        <v>69</v>
      </c>
      <c r="H11" s="46" t="s">
        <v>53</v>
      </c>
      <c r="I11" s="49">
        <v>2.59</v>
      </c>
      <c r="J11" s="52">
        <v>25</v>
      </c>
      <c r="K11" s="32">
        <f t="shared" si="0"/>
        <v>25</v>
      </c>
      <c r="L11" s="33" t="str">
        <f t="shared" si="1"/>
        <v>OK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</row>
    <row r="12" spans="1:23" ht="30" x14ac:dyDescent="0.25">
      <c r="A12" s="73"/>
      <c r="B12" s="76"/>
      <c r="C12" s="50">
        <v>9</v>
      </c>
      <c r="D12" s="45" t="s">
        <v>100</v>
      </c>
      <c r="E12" s="45" t="s">
        <v>70</v>
      </c>
      <c r="F12" s="47" t="s">
        <v>71</v>
      </c>
      <c r="G12" s="47" t="s">
        <v>72</v>
      </c>
      <c r="H12" s="46" t="s">
        <v>53</v>
      </c>
      <c r="I12" s="49">
        <v>24.46</v>
      </c>
      <c r="J12" s="52"/>
      <c r="K12" s="32">
        <f t="shared" si="0"/>
        <v>0</v>
      </c>
      <c r="L12" s="33" t="str">
        <f t="shared" si="1"/>
        <v>OK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</row>
    <row r="13" spans="1:23" ht="30" x14ac:dyDescent="0.25">
      <c r="A13" s="73"/>
      <c r="B13" s="76"/>
      <c r="C13" s="50">
        <v>10</v>
      </c>
      <c r="D13" s="45" t="s">
        <v>101</v>
      </c>
      <c r="E13" s="45" t="s">
        <v>70</v>
      </c>
      <c r="F13" s="47" t="s">
        <v>71</v>
      </c>
      <c r="G13" s="47" t="s">
        <v>73</v>
      </c>
      <c r="H13" s="46" t="s">
        <v>53</v>
      </c>
      <c r="I13" s="49">
        <v>17.649999999999999</v>
      </c>
      <c r="J13" s="52"/>
      <c r="K13" s="32">
        <f t="shared" si="0"/>
        <v>0</v>
      </c>
      <c r="L13" s="33" t="str">
        <f t="shared" si="1"/>
        <v>OK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</row>
    <row r="14" spans="1:23" ht="90" x14ac:dyDescent="0.25">
      <c r="A14" s="73"/>
      <c r="B14" s="76"/>
      <c r="C14" s="50">
        <v>11</v>
      </c>
      <c r="D14" s="45" t="s">
        <v>102</v>
      </c>
      <c r="E14" s="45" t="s">
        <v>74</v>
      </c>
      <c r="F14" s="47" t="s">
        <v>71</v>
      </c>
      <c r="G14" s="47" t="s">
        <v>75</v>
      </c>
      <c r="H14" s="46" t="s">
        <v>53</v>
      </c>
      <c r="I14" s="49">
        <v>2.31</v>
      </c>
      <c r="J14" s="52">
        <v>30</v>
      </c>
      <c r="K14" s="32">
        <f t="shared" si="0"/>
        <v>30</v>
      </c>
      <c r="L14" s="33" t="str">
        <f t="shared" si="1"/>
        <v>OK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23" ht="90" x14ac:dyDescent="0.25">
      <c r="A15" s="73"/>
      <c r="B15" s="76"/>
      <c r="C15" s="50">
        <v>12</v>
      </c>
      <c r="D15" s="45" t="s">
        <v>103</v>
      </c>
      <c r="E15" s="45" t="s">
        <v>74</v>
      </c>
      <c r="F15" s="47" t="s">
        <v>71</v>
      </c>
      <c r="G15" s="47" t="s">
        <v>75</v>
      </c>
      <c r="H15" s="46" t="s">
        <v>53</v>
      </c>
      <c r="I15" s="49">
        <v>1.89</v>
      </c>
      <c r="J15" s="52">
        <v>30</v>
      </c>
      <c r="K15" s="32">
        <f t="shared" si="0"/>
        <v>30</v>
      </c>
      <c r="L15" s="33" t="str">
        <f t="shared" si="1"/>
        <v>OK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</row>
    <row r="16" spans="1:23" ht="90" x14ac:dyDescent="0.25">
      <c r="A16" s="73"/>
      <c r="B16" s="76"/>
      <c r="C16" s="50">
        <v>13</v>
      </c>
      <c r="D16" s="45" t="s">
        <v>104</v>
      </c>
      <c r="E16" s="45" t="s">
        <v>74</v>
      </c>
      <c r="F16" s="47" t="s">
        <v>71</v>
      </c>
      <c r="G16" s="47" t="s">
        <v>75</v>
      </c>
      <c r="H16" s="46" t="s">
        <v>53</v>
      </c>
      <c r="I16" s="49">
        <v>3.74</v>
      </c>
      <c r="J16" s="52">
        <v>30</v>
      </c>
      <c r="K16" s="32">
        <f t="shared" si="0"/>
        <v>30</v>
      </c>
      <c r="L16" s="33" t="str">
        <f t="shared" si="1"/>
        <v>OK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</row>
    <row r="17" spans="1:23" ht="90" x14ac:dyDescent="0.25">
      <c r="A17" s="73"/>
      <c r="B17" s="76"/>
      <c r="C17" s="50">
        <v>14</v>
      </c>
      <c r="D17" s="45" t="s">
        <v>105</v>
      </c>
      <c r="E17" s="45" t="s">
        <v>74</v>
      </c>
      <c r="F17" s="47" t="s">
        <v>71</v>
      </c>
      <c r="G17" s="47" t="s">
        <v>75</v>
      </c>
      <c r="H17" s="46" t="s">
        <v>53</v>
      </c>
      <c r="I17" s="49">
        <v>3.35</v>
      </c>
      <c r="J17" s="52">
        <v>30</v>
      </c>
      <c r="K17" s="32">
        <f t="shared" si="0"/>
        <v>30</v>
      </c>
      <c r="L17" s="33" t="str">
        <f t="shared" si="1"/>
        <v>OK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</row>
    <row r="18" spans="1:23" ht="90" x14ac:dyDescent="0.25">
      <c r="A18" s="74"/>
      <c r="B18" s="77"/>
      <c r="C18" s="50">
        <v>15</v>
      </c>
      <c r="D18" s="45" t="s">
        <v>106</v>
      </c>
      <c r="E18" s="45" t="s">
        <v>74</v>
      </c>
      <c r="F18" s="47" t="s">
        <v>71</v>
      </c>
      <c r="G18" s="47" t="s">
        <v>75</v>
      </c>
      <c r="H18" s="46" t="s">
        <v>53</v>
      </c>
      <c r="I18" s="49">
        <v>2.75</v>
      </c>
      <c r="J18" s="52"/>
      <c r="K18" s="32">
        <f t="shared" si="0"/>
        <v>0</v>
      </c>
      <c r="L18" s="33" t="str">
        <f t="shared" si="1"/>
        <v>OK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</row>
    <row r="19" spans="1:23" ht="90" x14ac:dyDescent="0.25">
      <c r="A19" s="65" t="s">
        <v>112</v>
      </c>
      <c r="B19" s="54">
        <v>5</v>
      </c>
      <c r="C19" s="50">
        <v>16</v>
      </c>
      <c r="D19" s="45" t="s">
        <v>107</v>
      </c>
      <c r="E19" s="45" t="s">
        <v>76</v>
      </c>
      <c r="F19" s="47" t="s">
        <v>77</v>
      </c>
      <c r="G19" s="47" t="s">
        <v>78</v>
      </c>
      <c r="H19" s="46" t="s">
        <v>53</v>
      </c>
      <c r="I19" s="49">
        <v>2.58</v>
      </c>
      <c r="J19" s="52"/>
      <c r="K19" s="32">
        <f t="shared" si="0"/>
        <v>0</v>
      </c>
      <c r="L19" s="33" t="str">
        <f t="shared" si="1"/>
        <v>OK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</row>
    <row r="20" spans="1:23" ht="60" x14ac:dyDescent="0.25">
      <c r="A20" s="72" t="s">
        <v>114</v>
      </c>
      <c r="B20" s="75">
        <v>6</v>
      </c>
      <c r="C20" s="50">
        <v>17</v>
      </c>
      <c r="D20" s="45" t="s">
        <v>79</v>
      </c>
      <c r="E20" s="45" t="s">
        <v>80</v>
      </c>
      <c r="F20" s="47" t="s">
        <v>81</v>
      </c>
      <c r="G20" s="47" t="s">
        <v>82</v>
      </c>
      <c r="H20" s="46" t="s">
        <v>53</v>
      </c>
      <c r="I20" s="49">
        <v>4.7</v>
      </c>
      <c r="J20" s="52"/>
      <c r="K20" s="32">
        <f t="shared" si="0"/>
        <v>0</v>
      </c>
      <c r="L20" s="33" t="str">
        <f t="shared" si="1"/>
        <v>OK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</row>
    <row r="21" spans="1:23" ht="45" x14ac:dyDescent="0.25">
      <c r="A21" s="73"/>
      <c r="B21" s="76"/>
      <c r="C21" s="50">
        <v>18</v>
      </c>
      <c r="D21" s="45" t="s">
        <v>83</v>
      </c>
      <c r="E21" s="45" t="s">
        <v>80</v>
      </c>
      <c r="F21" s="47" t="s">
        <v>81</v>
      </c>
      <c r="G21" s="47" t="s">
        <v>84</v>
      </c>
      <c r="H21" s="46" t="s">
        <v>53</v>
      </c>
      <c r="I21" s="49">
        <v>1.79</v>
      </c>
      <c r="J21" s="52"/>
      <c r="K21" s="32">
        <f t="shared" si="0"/>
        <v>0</v>
      </c>
      <c r="L21" s="33" t="str">
        <f t="shared" si="1"/>
        <v>OK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</row>
    <row r="22" spans="1:23" ht="45" x14ac:dyDescent="0.25">
      <c r="A22" s="73"/>
      <c r="B22" s="76"/>
      <c r="C22" s="50">
        <v>19</v>
      </c>
      <c r="D22" s="45" t="s">
        <v>85</v>
      </c>
      <c r="E22" s="45" t="s">
        <v>80</v>
      </c>
      <c r="F22" s="47" t="s">
        <v>81</v>
      </c>
      <c r="G22" s="47" t="s">
        <v>84</v>
      </c>
      <c r="H22" s="46" t="s">
        <v>53</v>
      </c>
      <c r="I22" s="49">
        <v>1.79</v>
      </c>
      <c r="J22" s="52"/>
      <c r="K22" s="32">
        <f t="shared" si="0"/>
        <v>0</v>
      </c>
      <c r="L22" s="33" t="str">
        <f t="shared" si="1"/>
        <v>OK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</row>
    <row r="23" spans="1:23" ht="45" x14ac:dyDescent="0.25">
      <c r="A23" s="73"/>
      <c r="B23" s="76"/>
      <c r="C23" s="50">
        <v>20</v>
      </c>
      <c r="D23" s="45" t="s">
        <v>86</v>
      </c>
      <c r="E23" s="45" t="s">
        <v>80</v>
      </c>
      <c r="F23" s="47" t="s">
        <v>81</v>
      </c>
      <c r="G23" s="47" t="s">
        <v>87</v>
      </c>
      <c r="H23" s="46" t="s">
        <v>53</v>
      </c>
      <c r="I23" s="49">
        <v>1.1200000000000001</v>
      </c>
      <c r="J23" s="52"/>
      <c r="K23" s="32">
        <f t="shared" si="0"/>
        <v>0</v>
      </c>
      <c r="L23" s="33" t="str">
        <f t="shared" si="1"/>
        <v>OK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45" x14ac:dyDescent="0.25">
      <c r="A24" s="73"/>
      <c r="B24" s="76"/>
      <c r="C24" s="50">
        <v>21</v>
      </c>
      <c r="D24" s="45" t="s">
        <v>88</v>
      </c>
      <c r="E24" s="45" t="s">
        <v>80</v>
      </c>
      <c r="F24" s="47" t="s">
        <v>81</v>
      </c>
      <c r="G24" s="47" t="s">
        <v>87</v>
      </c>
      <c r="H24" s="46" t="s">
        <v>53</v>
      </c>
      <c r="I24" s="49">
        <v>1.1100000000000001</v>
      </c>
      <c r="J24" s="52"/>
      <c r="K24" s="32">
        <f t="shared" si="0"/>
        <v>0</v>
      </c>
      <c r="L24" s="33" t="str">
        <f t="shared" si="1"/>
        <v>OK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45" x14ac:dyDescent="0.25">
      <c r="A25" s="74"/>
      <c r="B25" s="77"/>
      <c r="C25" s="50">
        <v>22</v>
      </c>
      <c r="D25" s="45" t="s">
        <v>89</v>
      </c>
      <c r="E25" s="45" t="s">
        <v>90</v>
      </c>
      <c r="F25" s="47" t="s">
        <v>81</v>
      </c>
      <c r="G25" s="47" t="s">
        <v>91</v>
      </c>
      <c r="H25" s="46" t="s">
        <v>53</v>
      </c>
      <c r="I25" s="49">
        <v>2.96</v>
      </c>
      <c r="J25" s="52"/>
      <c r="K25" s="32">
        <f t="shared" si="0"/>
        <v>0</v>
      </c>
      <c r="L25" s="33" t="str">
        <f>IF(K25&lt;0,"ATENÇÃO","OK")</f>
        <v>OK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</row>
    <row r="26" spans="1:23" ht="45" x14ac:dyDescent="0.25">
      <c r="A26" s="80"/>
      <c r="B26" s="82">
        <v>7</v>
      </c>
      <c r="C26" s="56">
        <v>23</v>
      </c>
      <c r="D26" s="57" t="s">
        <v>36</v>
      </c>
      <c r="E26" s="57"/>
      <c r="F26" s="58" t="s">
        <v>68</v>
      </c>
      <c r="G26" s="58" t="s">
        <v>92</v>
      </c>
      <c r="H26" s="58" t="s">
        <v>39</v>
      </c>
      <c r="I26" s="78" t="s">
        <v>41</v>
      </c>
      <c r="J26" s="62"/>
      <c r="K26" s="59"/>
      <c r="L26" s="63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45" x14ac:dyDescent="0.25">
      <c r="A27" s="81"/>
      <c r="B27" s="83"/>
      <c r="C27" s="56">
        <v>24</v>
      </c>
      <c r="D27" s="57" t="s">
        <v>37</v>
      </c>
      <c r="E27" s="57"/>
      <c r="F27" s="58" t="s">
        <v>68</v>
      </c>
      <c r="G27" s="58" t="s">
        <v>93</v>
      </c>
      <c r="H27" s="58" t="s">
        <v>39</v>
      </c>
      <c r="I27" s="79"/>
      <c r="J27" s="62"/>
      <c r="K27" s="59"/>
      <c r="L27" s="6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</sheetData>
  <mergeCells count="26">
    <mergeCell ref="B11:B18"/>
    <mergeCell ref="B20:B25"/>
    <mergeCell ref="A26:A27"/>
    <mergeCell ref="B26:B27"/>
    <mergeCell ref="I26:I27"/>
    <mergeCell ref="A11:A18"/>
    <mergeCell ref="A20:A25"/>
    <mergeCell ref="V1:V2"/>
    <mergeCell ref="W1:W2"/>
    <mergeCell ref="A2:L2"/>
    <mergeCell ref="A4:A7"/>
    <mergeCell ref="B4:B7"/>
    <mergeCell ref="T1:T2"/>
    <mergeCell ref="U1:U2"/>
    <mergeCell ref="B9:B10"/>
    <mergeCell ref="P1:P2"/>
    <mergeCell ref="Q1:Q2"/>
    <mergeCell ref="R1:R2"/>
    <mergeCell ref="S1:S2"/>
    <mergeCell ref="A1:C1"/>
    <mergeCell ref="D1:I1"/>
    <mergeCell ref="J1:L1"/>
    <mergeCell ref="M1:M2"/>
    <mergeCell ref="N1:N2"/>
    <mergeCell ref="O1:O2"/>
    <mergeCell ref="A9:A10"/>
  </mergeCells>
  <conditionalFormatting sqref="M4:W4 M5:P25 R5:U25 W5:W25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Q5:Q25 V5:V25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</vt:lpstr>
      <vt:lpstr>MUSEU</vt:lpstr>
      <vt:lpstr>ESAG</vt:lpstr>
      <vt:lpstr>CEART</vt:lpstr>
      <vt:lpstr>CEAD</vt:lpstr>
      <vt:lpstr>FAED</vt:lpstr>
      <vt:lpstr>CEFID</vt:lpstr>
      <vt:lpstr>CESFI</vt:lpstr>
      <vt:lpstr>CERES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</cp:lastModifiedBy>
  <cp:lastPrinted>2014-06-04T18:55:53Z</cp:lastPrinted>
  <dcterms:created xsi:type="dcterms:W3CDTF">2010-06-19T20:43:11Z</dcterms:created>
  <dcterms:modified xsi:type="dcterms:W3CDTF">2016-05-20T17:55:58Z</dcterms:modified>
</cp:coreProperties>
</file>